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24226"/>
  <mc:AlternateContent xmlns:mc="http://schemas.openxmlformats.org/markup-compatibility/2006">
    <mc:Choice Requires="x15">
      <x15ac:absPath xmlns:x15ac="http://schemas.microsoft.com/office/spreadsheetml/2010/11/ac" url="C:\Users\rwmor\Dropbox\Franks Barbell Club\"/>
    </mc:Choice>
  </mc:AlternateContent>
  <bookViews>
    <workbookView xWindow="480" yWindow="105" windowWidth="27795" windowHeight="12600" tabRatio="899"/>
  </bookViews>
  <sheets>
    <sheet name="Setup" sheetId="26" r:id="rId1"/>
    <sheet name="Score Sheet" sheetId="2" r:id="rId2"/>
    <sheet name="Lift #1" sheetId="5" r:id="rId3"/>
    <sheet name="Lift #2" sheetId="6" r:id="rId4"/>
    <sheet name="Lift #3" sheetId="7" r:id="rId5"/>
    <sheet name="Lift #4" sheetId="8" r:id="rId6"/>
    <sheet name="Lift #5" sheetId="9" r:id="rId7"/>
    <sheet name="Lift #6" sheetId="10" r:id="rId8"/>
    <sheet name="LynchFactor" sheetId="1" state="hidden" r:id="rId9"/>
    <sheet name="Lift #7" sheetId="16" r:id="rId10"/>
    <sheet name="Lift #8" sheetId="17" r:id="rId11"/>
    <sheet name="Lift #9" sheetId="18" r:id="rId12"/>
    <sheet name="Lift #10" sheetId="19" r:id="rId13"/>
    <sheet name="Lift #11" sheetId="27" r:id="rId14"/>
    <sheet name="Lift #12" sheetId="28" r:id="rId15"/>
    <sheet name="Lift #13" sheetId="29" r:id="rId16"/>
    <sheet name="Lift #14" sheetId="30" r:id="rId17"/>
    <sheet name="Lift #15" sheetId="31" r:id="rId18"/>
    <sheet name="Division Winners" sheetId="20" r:id="rId19"/>
    <sheet name="Oustanding Lifter Winners" sheetId="21" r:id="rId20"/>
    <sheet name="Team Winners" sheetId="22" r:id="rId21"/>
    <sheet name="AgeFactor" sheetId="3" state="hidden" r:id="rId22"/>
    <sheet name="DropDownValues" sheetId="15" state="hidden" r:id="rId23"/>
    <sheet name="Certificate" sheetId="25" r:id="rId24"/>
  </sheets>
  <externalReferences>
    <externalReference r:id="rId25"/>
  </externalReferences>
  <definedNames>
    <definedName name="_xlnm._FilterDatabase" localSheetId="2" hidden="1">'Lift #1'!$A$4:$A$53</definedName>
    <definedName name="_xlnm._FilterDatabase" localSheetId="12" hidden="1">'Lift #10'!$A$4:$A$23</definedName>
    <definedName name="_xlnm._FilterDatabase" localSheetId="13" hidden="1">'Lift #11'!$A$4:$A$23</definedName>
    <definedName name="_xlnm._FilterDatabase" localSheetId="14" hidden="1">'Lift #12'!$A$4:$A$23</definedName>
    <definedName name="_xlnm._FilterDatabase" localSheetId="15" hidden="1">'Lift #13'!$A$4:$A$23</definedName>
    <definedName name="_xlnm._FilterDatabase" localSheetId="16" hidden="1">'Lift #14'!$A$4:$A$23</definedName>
    <definedName name="_xlnm._FilterDatabase" localSheetId="17" hidden="1">'Lift #15'!$A$4:$A$23</definedName>
    <definedName name="_xlnm._FilterDatabase" localSheetId="3" hidden="1">'Lift #2'!$A$4:$A$23</definedName>
    <definedName name="_xlnm._FilterDatabase" localSheetId="4" hidden="1">'Lift #3'!$A$4:$A$23</definedName>
    <definedName name="_xlnm._FilterDatabase" localSheetId="5" hidden="1">'Lift #4'!$A$4:$A$23</definedName>
    <definedName name="_xlnm._FilterDatabase" localSheetId="6" hidden="1">'Lift #5'!$A$4:$A$23</definedName>
    <definedName name="_xlnm._FilterDatabase" localSheetId="7" hidden="1">'Lift #6'!$A$4:$A$23</definedName>
    <definedName name="_xlnm._FilterDatabase" localSheetId="9" hidden="1">'Lift #7'!$A$4:$A$23</definedName>
    <definedName name="_xlnm._FilterDatabase" localSheetId="10" hidden="1">'Lift #8'!$A$4:$A$23</definedName>
    <definedName name="_xlnm._FilterDatabase" localSheetId="11" hidden="1">'Lift #9'!$A$4:$A$23</definedName>
    <definedName name="Age">[1]Factors!$D$1:$E$90</definedName>
    <definedName name="Ageclass">[1]Factors!$G$1:$H$89</definedName>
    <definedName name="BWclass">[1]Factors!$J$1:$K$20</definedName>
    <definedName name="LYNCH">[1]Factors!$A$1:$B$1561</definedName>
    <definedName name="_xlnm.Print_Area" localSheetId="23">Certificate!$A$2:$L$33</definedName>
  </definedNames>
  <calcPr calcId="162913"/>
  <pivotCaches>
    <pivotCache cacheId="0" r:id="rId26"/>
  </pivotCaches>
</workbook>
</file>

<file path=xl/calcChain.xml><?xml version="1.0" encoding="utf-8"?>
<calcChain xmlns="http://schemas.openxmlformats.org/spreadsheetml/2006/main">
  <c r="P4" i="31" l="1"/>
  <c r="O4" i="31"/>
  <c r="N4" i="31"/>
  <c r="L4" i="31"/>
  <c r="J4" i="31"/>
  <c r="H4" i="31"/>
  <c r="F4" i="31"/>
  <c r="P4" i="30"/>
  <c r="O4" i="30"/>
  <c r="N4" i="30"/>
  <c r="L4" i="30"/>
  <c r="J4" i="30"/>
  <c r="H4" i="30"/>
  <c r="F4" i="30"/>
  <c r="P4" i="29"/>
  <c r="O4" i="29"/>
  <c r="N4" i="29"/>
  <c r="L4" i="29"/>
  <c r="J4" i="29"/>
  <c r="H4" i="29"/>
  <c r="F4" i="29"/>
  <c r="P4" i="28"/>
  <c r="O4" i="28"/>
  <c r="N4" i="28"/>
  <c r="L4" i="28"/>
  <c r="J4" i="28"/>
  <c r="H4" i="28"/>
  <c r="F4" i="28"/>
  <c r="P4" i="27"/>
  <c r="O4" i="27"/>
  <c r="N4" i="27"/>
  <c r="L4" i="27"/>
  <c r="J4" i="27"/>
  <c r="H4" i="27"/>
  <c r="F4" i="27"/>
  <c r="P4" i="19"/>
  <c r="O4" i="19"/>
  <c r="N4" i="19"/>
  <c r="L4" i="19"/>
  <c r="J4" i="19"/>
  <c r="H4" i="19"/>
  <c r="F4" i="19"/>
  <c r="P4" i="18"/>
  <c r="O4" i="18"/>
  <c r="N4" i="18"/>
  <c r="L4" i="18"/>
  <c r="J4" i="18"/>
  <c r="H4" i="18"/>
  <c r="F4" i="18"/>
  <c r="P4" i="17"/>
  <c r="O4" i="17"/>
  <c r="N4" i="17"/>
  <c r="L4" i="17"/>
  <c r="J4" i="17"/>
  <c r="H4" i="17"/>
  <c r="F4" i="17"/>
  <c r="P4" i="16"/>
  <c r="O4" i="16"/>
  <c r="N4" i="16"/>
  <c r="L4" i="16"/>
  <c r="J4" i="16"/>
  <c r="H4" i="16"/>
  <c r="F4" i="16"/>
  <c r="P4" i="10"/>
  <c r="O4" i="10"/>
  <c r="N4" i="10"/>
  <c r="L4" i="10"/>
  <c r="J4" i="10"/>
  <c r="H4" i="10"/>
  <c r="F4" i="10"/>
  <c r="P4" i="9"/>
  <c r="O4" i="9"/>
  <c r="N4" i="9"/>
  <c r="L4" i="9"/>
  <c r="J4" i="9"/>
  <c r="H4" i="9"/>
  <c r="F4" i="9"/>
  <c r="P4" i="8"/>
  <c r="O4" i="8"/>
  <c r="N4" i="8"/>
  <c r="L4" i="8"/>
  <c r="J4" i="8"/>
  <c r="H4" i="8"/>
  <c r="F4" i="8"/>
  <c r="P4" i="7"/>
  <c r="O4" i="7"/>
  <c r="N4" i="7"/>
  <c r="L4" i="7"/>
  <c r="J4" i="7"/>
  <c r="H4" i="7"/>
  <c r="F4" i="7"/>
  <c r="P4" i="6"/>
  <c r="O4" i="6"/>
  <c r="N4" i="6"/>
  <c r="L4" i="6"/>
  <c r="J4" i="6"/>
  <c r="H4" i="6"/>
  <c r="F4" i="6"/>
  <c r="P4" i="5"/>
  <c r="O4" i="5"/>
  <c r="N4" i="5"/>
  <c r="L4" i="5"/>
  <c r="J4" i="5"/>
  <c r="H4" i="5"/>
  <c r="F4" i="5"/>
  <c r="AC3" i="2"/>
  <c r="AB3" i="2"/>
  <c r="AA3" i="2"/>
  <c r="Z3" i="2"/>
  <c r="Y3" i="2"/>
  <c r="X3" i="2"/>
  <c r="W3" i="2"/>
  <c r="V3" i="2"/>
  <c r="U3" i="2"/>
  <c r="T3" i="2"/>
  <c r="S3" i="2"/>
  <c r="R3" i="2"/>
  <c r="Q3" i="2"/>
  <c r="P3" i="2"/>
  <c r="O3" i="2"/>
  <c r="N3" i="2"/>
  <c r="D30" i="25" l="1"/>
  <c r="D29" i="25"/>
  <c r="F29" i="25" s="1"/>
  <c r="D28" i="25"/>
  <c r="F28" i="25" s="1"/>
  <c r="D27" i="25"/>
  <c r="H27" i="25" s="1"/>
  <c r="D26" i="25"/>
  <c r="E26" i="25" s="1"/>
  <c r="D25" i="25"/>
  <c r="F25" i="25" s="1"/>
  <c r="D24" i="25"/>
  <c r="E24" i="25" s="1"/>
  <c r="D23" i="25"/>
  <c r="D22" i="25"/>
  <c r="D19" i="25"/>
  <c r="E19" i="25" s="1"/>
  <c r="D18" i="25"/>
  <c r="E18" i="25" s="1"/>
  <c r="D17" i="25"/>
  <c r="H17" i="25" s="1"/>
  <c r="D16" i="25"/>
  <c r="E16" i="25" s="1"/>
  <c r="D20" i="25"/>
  <c r="H20" i="25" s="1"/>
  <c r="D21" i="25"/>
  <c r="H21" i="25" s="1"/>
  <c r="F27" i="25"/>
  <c r="E27" i="25" l="1"/>
  <c r="E17" i="25"/>
  <c r="E22" i="25"/>
  <c r="E30" i="25"/>
  <c r="F30" i="25"/>
  <c r="F26" i="25"/>
  <c r="H23" i="25"/>
  <c r="E28" i="25"/>
  <c r="H24" i="25"/>
  <c r="H28" i="25"/>
  <c r="E21" i="25"/>
  <c r="H25" i="25"/>
  <c r="H29" i="25"/>
  <c r="H22" i="25"/>
  <c r="H26" i="25"/>
  <c r="H30" i="25"/>
  <c r="H18" i="25"/>
  <c r="H19" i="25"/>
  <c r="E20" i="25"/>
  <c r="H16" i="25"/>
  <c r="E29" i="25"/>
  <c r="E25" i="25"/>
  <c r="F24" i="25"/>
  <c r="E23" i="25"/>
  <c r="F23" i="25"/>
  <c r="F22" i="25"/>
  <c r="F73" i="26" l="1"/>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D3" i="6" l="1"/>
  <c r="AB53" i="2" l="1"/>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2"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4" i="2"/>
  <c r="AA2" i="2"/>
  <c r="Z53" i="2"/>
  <c r="Y53" i="2"/>
  <c r="Z52" i="2"/>
  <c r="Y52" i="2"/>
  <c r="Z51" i="2"/>
  <c r="Y51" i="2"/>
  <c r="Z50" i="2"/>
  <c r="Y50" i="2"/>
  <c r="Z49" i="2"/>
  <c r="Y49" i="2"/>
  <c r="Z48" i="2"/>
  <c r="Y48" i="2"/>
  <c r="Z47" i="2"/>
  <c r="Y47" i="2"/>
  <c r="Z46" i="2"/>
  <c r="Y46" i="2"/>
  <c r="Z45" i="2"/>
  <c r="Y45" i="2"/>
  <c r="Z44" i="2"/>
  <c r="Y44" i="2"/>
  <c r="Z43" i="2"/>
  <c r="Y43" i="2"/>
  <c r="Z42" i="2"/>
  <c r="Y42" i="2"/>
  <c r="Z41" i="2"/>
  <c r="Y41" i="2"/>
  <c r="Z40" i="2"/>
  <c r="Y40" i="2"/>
  <c r="Z39" i="2"/>
  <c r="Y39" i="2"/>
  <c r="Z38" i="2"/>
  <c r="Y38" i="2"/>
  <c r="Z37" i="2"/>
  <c r="Y37" i="2"/>
  <c r="Z36" i="2"/>
  <c r="Y36" i="2"/>
  <c r="Z35" i="2"/>
  <c r="Y35" i="2"/>
  <c r="Z34" i="2"/>
  <c r="Y34" i="2"/>
  <c r="Z33" i="2"/>
  <c r="Y33" i="2"/>
  <c r="Z32" i="2"/>
  <c r="Y32" i="2"/>
  <c r="Z31" i="2"/>
  <c r="Y31" i="2"/>
  <c r="Z30" i="2"/>
  <c r="Y30" i="2"/>
  <c r="Z29" i="2"/>
  <c r="Y29" i="2"/>
  <c r="Z28" i="2"/>
  <c r="Y28" i="2"/>
  <c r="Z27" i="2"/>
  <c r="Y27" i="2"/>
  <c r="Z26" i="2"/>
  <c r="Y26" i="2"/>
  <c r="Z25" i="2"/>
  <c r="Y25" i="2"/>
  <c r="Z24" i="2"/>
  <c r="Y24" i="2"/>
  <c r="Z23" i="2"/>
  <c r="Y23" i="2"/>
  <c r="Z22" i="2"/>
  <c r="Y22" i="2"/>
  <c r="Z21" i="2"/>
  <c r="Y21" i="2"/>
  <c r="Z20" i="2"/>
  <c r="Y20" i="2"/>
  <c r="Z19" i="2"/>
  <c r="Y19" i="2"/>
  <c r="Z18" i="2"/>
  <c r="Y18" i="2"/>
  <c r="Z17" i="2"/>
  <c r="Y17" i="2"/>
  <c r="Z16" i="2"/>
  <c r="Y16" i="2"/>
  <c r="Z15" i="2"/>
  <c r="Y15" i="2"/>
  <c r="Z14" i="2"/>
  <c r="Y14" i="2"/>
  <c r="Z13" i="2"/>
  <c r="Y13" i="2"/>
  <c r="Z12" i="2"/>
  <c r="Y12" i="2"/>
  <c r="Z11" i="2"/>
  <c r="Y11" i="2"/>
  <c r="Z10" i="2"/>
  <c r="Y10" i="2"/>
  <c r="Z9" i="2"/>
  <c r="Y9" i="2"/>
  <c r="Z8" i="2"/>
  <c r="Y8" i="2"/>
  <c r="Z7" i="2"/>
  <c r="Y7" i="2"/>
  <c r="Z6" i="2"/>
  <c r="Y6" i="2"/>
  <c r="Z5" i="2"/>
  <c r="Y5" i="2"/>
  <c r="Z4" i="2"/>
  <c r="Z2" i="2"/>
  <c r="Y4" i="2"/>
  <c r="Y2"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 r="X4" i="2"/>
  <c r="X2" i="2"/>
  <c r="B1" i="31"/>
  <c r="O53" i="31"/>
  <c r="N53" i="31"/>
  <c r="O52" i="31"/>
  <c r="N52" i="31"/>
  <c r="O51" i="31"/>
  <c r="N51" i="31"/>
  <c r="O50" i="31"/>
  <c r="N50" i="31"/>
  <c r="O49" i="31"/>
  <c r="N49" i="31"/>
  <c r="O48" i="31"/>
  <c r="N48" i="31"/>
  <c r="O47" i="31"/>
  <c r="N47" i="31"/>
  <c r="O46" i="31"/>
  <c r="N46" i="31"/>
  <c r="O45" i="31"/>
  <c r="N45" i="31"/>
  <c r="O44" i="31"/>
  <c r="N44" i="31"/>
  <c r="O43" i="31"/>
  <c r="N43" i="31"/>
  <c r="O42" i="31"/>
  <c r="N42" i="31"/>
  <c r="O41" i="31"/>
  <c r="N41" i="31"/>
  <c r="O40" i="31"/>
  <c r="N40" i="31"/>
  <c r="O39" i="31"/>
  <c r="N39" i="31"/>
  <c r="O38" i="31"/>
  <c r="N38" i="31"/>
  <c r="O37" i="31"/>
  <c r="N37" i="31"/>
  <c r="O36" i="31"/>
  <c r="N36" i="31"/>
  <c r="O35" i="31"/>
  <c r="N35" i="31"/>
  <c r="O34" i="31"/>
  <c r="N34" i="31"/>
  <c r="O33" i="31"/>
  <c r="N33" i="31"/>
  <c r="O32" i="31"/>
  <c r="N32" i="31"/>
  <c r="O31" i="31"/>
  <c r="N31" i="31"/>
  <c r="O30" i="31"/>
  <c r="N30" i="31"/>
  <c r="O29" i="31"/>
  <c r="N29" i="31"/>
  <c r="O28" i="31"/>
  <c r="N28" i="31"/>
  <c r="O27" i="31"/>
  <c r="N27" i="31"/>
  <c r="O26" i="31"/>
  <c r="N26" i="31"/>
  <c r="O25" i="31"/>
  <c r="N25" i="31"/>
  <c r="O24" i="31"/>
  <c r="N24" i="31"/>
  <c r="O23" i="31"/>
  <c r="N23" i="31"/>
  <c r="O22" i="31"/>
  <c r="N22" i="31"/>
  <c r="O21" i="31"/>
  <c r="N21" i="31"/>
  <c r="O20" i="31"/>
  <c r="N20" i="31"/>
  <c r="O19" i="31"/>
  <c r="N19" i="31"/>
  <c r="O18" i="31"/>
  <c r="N18" i="31"/>
  <c r="O17" i="31"/>
  <c r="N17" i="31"/>
  <c r="O16" i="31"/>
  <c r="N16" i="31"/>
  <c r="O15" i="31"/>
  <c r="N15" i="31"/>
  <c r="O14" i="31"/>
  <c r="N14" i="31"/>
  <c r="O13" i="31"/>
  <c r="N13" i="31"/>
  <c r="O12" i="31"/>
  <c r="N12" i="31"/>
  <c r="O11" i="31"/>
  <c r="N11" i="31"/>
  <c r="O10" i="31"/>
  <c r="N10" i="31"/>
  <c r="O9" i="31"/>
  <c r="N9" i="31"/>
  <c r="O8" i="31"/>
  <c r="N8" i="31"/>
  <c r="O7" i="31"/>
  <c r="N7" i="31"/>
  <c r="O6" i="31"/>
  <c r="N6" i="31"/>
  <c r="O5" i="31"/>
  <c r="N5" i="31"/>
  <c r="A4" i="31"/>
  <c r="D3" i="31"/>
  <c r="B1" i="30"/>
  <c r="B1" i="29"/>
  <c r="O53" i="30"/>
  <c r="N53" i="30"/>
  <c r="O52" i="30"/>
  <c r="N52" i="30"/>
  <c r="O51" i="30"/>
  <c r="N51" i="30"/>
  <c r="O50" i="30"/>
  <c r="N50" i="30"/>
  <c r="O49" i="30"/>
  <c r="N49" i="30"/>
  <c r="O48" i="30"/>
  <c r="N48" i="30"/>
  <c r="O47" i="30"/>
  <c r="N47" i="30"/>
  <c r="O46" i="30"/>
  <c r="N46" i="30"/>
  <c r="O45" i="30"/>
  <c r="N45" i="30"/>
  <c r="O44" i="30"/>
  <c r="N44" i="30"/>
  <c r="O43" i="30"/>
  <c r="N43" i="30"/>
  <c r="O42" i="30"/>
  <c r="N42" i="30"/>
  <c r="O41" i="30"/>
  <c r="N41" i="30"/>
  <c r="O40" i="30"/>
  <c r="N40" i="30"/>
  <c r="O39" i="30"/>
  <c r="N39" i="30"/>
  <c r="O38" i="30"/>
  <c r="N38" i="30"/>
  <c r="O37" i="30"/>
  <c r="N37" i="30"/>
  <c r="O36" i="30"/>
  <c r="N36" i="30"/>
  <c r="O35" i="30"/>
  <c r="N35" i="30"/>
  <c r="O34" i="30"/>
  <c r="N34" i="30"/>
  <c r="O33" i="30"/>
  <c r="N33" i="30"/>
  <c r="O32" i="30"/>
  <c r="N32" i="30"/>
  <c r="O31" i="30"/>
  <c r="N31" i="30"/>
  <c r="O30" i="30"/>
  <c r="N30" i="30"/>
  <c r="O29" i="30"/>
  <c r="N29" i="30"/>
  <c r="O28" i="30"/>
  <c r="N28" i="30"/>
  <c r="O27" i="30"/>
  <c r="N27" i="30"/>
  <c r="O26" i="30"/>
  <c r="N26" i="30"/>
  <c r="O25" i="30"/>
  <c r="N25" i="30"/>
  <c r="O24" i="30"/>
  <c r="N24" i="30"/>
  <c r="O23" i="30"/>
  <c r="N23" i="30"/>
  <c r="O22" i="30"/>
  <c r="N22" i="30"/>
  <c r="O21" i="30"/>
  <c r="N21" i="30"/>
  <c r="O20" i="30"/>
  <c r="N20" i="30"/>
  <c r="O19" i="30"/>
  <c r="N19" i="30"/>
  <c r="O18" i="30"/>
  <c r="N18" i="30"/>
  <c r="O17" i="30"/>
  <c r="N17" i="30"/>
  <c r="O16" i="30"/>
  <c r="N16" i="30"/>
  <c r="O15" i="30"/>
  <c r="N15" i="30"/>
  <c r="O14" i="30"/>
  <c r="N14" i="30"/>
  <c r="O13" i="30"/>
  <c r="N13" i="30"/>
  <c r="O12" i="30"/>
  <c r="N12" i="30"/>
  <c r="O11" i="30"/>
  <c r="N11" i="30"/>
  <c r="O10" i="30"/>
  <c r="N10" i="30"/>
  <c r="O9" i="30"/>
  <c r="N9" i="30"/>
  <c r="O8" i="30"/>
  <c r="N8" i="30"/>
  <c r="O7" i="30"/>
  <c r="N7" i="30"/>
  <c r="O6" i="30"/>
  <c r="N6" i="30"/>
  <c r="O5" i="30"/>
  <c r="N5" i="30"/>
  <c r="A4" i="30"/>
  <c r="D3" i="30"/>
  <c r="O53" i="29"/>
  <c r="N53" i="29"/>
  <c r="O52" i="29"/>
  <c r="N52" i="29"/>
  <c r="O51" i="29"/>
  <c r="N51" i="29"/>
  <c r="O50" i="29"/>
  <c r="N50" i="29"/>
  <c r="O49" i="29"/>
  <c r="N49" i="29"/>
  <c r="O48" i="29"/>
  <c r="N48" i="29"/>
  <c r="O47" i="29"/>
  <c r="N47" i="29"/>
  <c r="O46" i="29"/>
  <c r="N46" i="29"/>
  <c r="O45" i="29"/>
  <c r="N45" i="29"/>
  <c r="O44" i="29"/>
  <c r="N44" i="29"/>
  <c r="O43" i="29"/>
  <c r="N43" i="29"/>
  <c r="O42" i="29"/>
  <c r="N42" i="29"/>
  <c r="O41" i="29"/>
  <c r="N41" i="29"/>
  <c r="O40" i="29"/>
  <c r="N40" i="29"/>
  <c r="O39" i="29"/>
  <c r="N39" i="29"/>
  <c r="O38" i="29"/>
  <c r="N38" i="29"/>
  <c r="O37" i="29"/>
  <c r="N37" i="29"/>
  <c r="O36" i="29"/>
  <c r="N36" i="29"/>
  <c r="O35" i="29"/>
  <c r="N35" i="29"/>
  <c r="O34" i="29"/>
  <c r="N34" i="29"/>
  <c r="O33" i="29"/>
  <c r="N33" i="29"/>
  <c r="O32" i="29"/>
  <c r="N32" i="29"/>
  <c r="O31" i="29"/>
  <c r="N31" i="29"/>
  <c r="O30" i="29"/>
  <c r="N30" i="29"/>
  <c r="O29" i="29"/>
  <c r="N29" i="29"/>
  <c r="O28" i="29"/>
  <c r="N28" i="29"/>
  <c r="O27" i="29"/>
  <c r="N27" i="29"/>
  <c r="O26" i="29"/>
  <c r="N26" i="29"/>
  <c r="O25" i="29"/>
  <c r="N25" i="29"/>
  <c r="O24" i="29"/>
  <c r="N24" i="29"/>
  <c r="O23" i="29"/>
  <c r="N23" i="29"/>
  <c r="O22" i="29"/>
  <c r="N22" i="29"/>
  <c r="O21" i="29"/>
  <c r="N21" i="29"/>
  <c r="O20" i="29"/>
  <c r="N20" i="29"/>
  <c r="O19" i="29"/>
  <c r="N19" i="29"/>
  <c r="O18" i="29"/>
  <c r="N18" i="29"/>
  <c r="O17" i="29"/>
  <c r="N17" i="29"/>
  <c r="O16" i="29"/>
  <c r="N16" i="29"/>
  <c r="O15" i="29"/>
  <c r="N15" i="29"/>
  <c r="O14" i="29"/>
  <c r="N14" i="29"/>
  <c r="O13" i="29"/>
  <c r="N13" i="29"/>
  <c r="O12" i="29"/>
  <c r="N12" i="29"/>
  <c r="O11" i="29"/>
  <c r="N11" i="29"/>
  <c r="O10" i="29"/>
  <c r="N10" i="29"/>
  <c r="O9" i="29"/>
  <c r="N9" i="29"/>
  <c r="O8" i="29"/>
  <c r="N8" i="29"/>
  <c r="O7" i="29"/>
  <c r="N7" i="29"/>
  <c r="O6" i="29"/>
  <c r="N6" i="29"/>
  <c r="O5" i="29"/>
  <c r="N5" i="29"/>
  <c r="A4" i="29"/>
  <c r="D3" i="29"/>
  <c r="B1" i="28"/>
  <c r="O53" i="28"/>
  <c r="N53" i="28"/>
  <c r="O52" i="28"/>
  <c r="N52" i="28"/>
  <c r="O51" i="28"/>
  <c r="N51" i="28"/>
  <c r="O50" i="28"/>
  <c r="N50" i="28"/>
  <c r="O49" i="28"/>
  <c r="N49" i="28"/>
  <c r="O48" i="28"/>
  <c r="N48" i="28"/>
  <c r="O47" i="28"/>
  <c r="N47" i="28"/>
  <c r="O46" i="28"/>
  <c r="N46" i="28"/>
  <c r="O45" i="28"/>
  <c r="N45" i="28"/>
  <c r="O44" i="28"/>
  <c r="N44" i="28"/>
  <c r="O43" i="28"/>
  <c r="N43" i="28"/>
  <c r="O42" i="28"/>
  <c r="N42" i="28"/>
  <c r="O41" i="28"/>
  <c r="N41" i="28"/>
  <c r="O40" i="28"/>
  <c r="N40" i="28"/>
  <c r="O39" i="28"/>
  <c r="N39" i="28"/>
  <c r="O38" i="28"/>
  <c r="N38" i="28"/>
  <c r="O37" i="28"/>
  <c r="N37" i="28"/>
  <c r="O36" i="28"/>
  <c r="N36" i="28"/>
  <c r="O35" i="28"/>
  <c r="N35" i="28"/>
  <c r="O34" i="28"/>
  <c r="N34" i="28"/>
  <c r="O33" i="28"/>
  <c r="N33" i="28"/>
  <c r="O32" i="28"/>
  <c r="N32" i="28"/>
  <c r="O31" i="28"/>
  <c r="N31" i="28"/>
  <c r="O30" i="28"/>
  <c r="N30" i="28"/>
  <c r="O29" i="28"/>
  <c r="N29" i="28"/>
  <c r="O28" i="28"/>
  <c r="N28" i="28"/>
  <c r="O27" i="28"/>
  <c r="N27" i="28"/>
  <c r="O26" i="28"/>
  <c r="N26" i="28"/>
  <c r="O25" i="28"/>
  <c r="N25" i="28"/>
  <c r="O24" i="28"/>
  <c r="N24" i="28"/>
  <c r="O23" i="28"/>
  <c r="N23" i="28"/>
  <c r="O22" i="28"/>
  <c r="N22" i="28"/>
  <c r="O21" i="28"/>
  <c r="N21" i="28"/>
  <c r="O20" i="28"/>
  <c r="N20" i="28"/>
  <c r="O19" i="28"/>
  <c r="N19" i="28"/>
  <c r="O18" i="28"/>
  <c r="N18" i="28"/>
  <c r="O17" i="28"/>
  <c r="N17" i="28"/>
  <c r="O16" i="28"/>
  <c r="N16" i="28"/>
  <c r="O15" i="28"/>
  <c r="N15" i="28"/>
  <c r="O14" i="28"/>
  <c r="N14" i="28"/>
  <c r="O13" i="28"/>
  <c r="N13" i="28"/>
  <c r="O12" i="28"/>
  <c r="N12" i="28"/>
  <c r="O11" i="28"/>
  <c r="N11" i="28"/>
  <c r="O10" i="28"/>
  <c r="N10" i="28"/>
  <c r="O9" i="28"/>
  <c r="N9" i="28"/>
  <c r="O8" i="28"/>
  <c r="N8" i="28"/>
  <c r="O7" i="28"/>
  <c r="N7" i="28"/>
  <c r="O6" i="28"/>
  <c r="N6" i="28"/>
  <c r="O5" i="28"/>
  <c r="N5" i="28"/>
  <c r="A4" i="28"/>
  <c r="D3" i="28"/>
  <c r="B1" i="27"/>
  <c r="O53" i="27"/>
  <c r="N53" i="27"/>
  <c r="O52" i="27"/>
  <c r="N52" i="27"/>
  <c r="O51" i="27"/>
  <c r="N51" i="27"/>
  <c r="O50" i="27"/>
  <c r="N50" i="27"/>
  <c r="O49" i="27"/>
  <c r="N49" i="27"/>
  <c r="O48" i="27"/>
  <c r="N48" i="27"/>
  <c r="O47" i="27"/>
  <c r="N47" i="27"/>
  <c r="O46" i="27"/>
  <c r="N46" i="27"/>
  <c r="O45" i="27"/>
  <c r="N45" i="27"/>
  <c r="O44" i="27"/>
  <c r="N44" i="27"/>
  <c r="O43" i="27"/>
  <c r="N43" i="27"/>
  <c r="O42" i="27"/>
  <c r="N42" i="27"/>
  <c r="O41" i="27"/>
  <c r="N41" i="27"/>
  <c r="O40" i="27"/>
  <c r="N40" i="27"/>
  <c r="O39" i="27"/>
  <c r="N39" i="27"/>
  <c r="O38" i="27"/>
  <c r="N38" i="27"/>
  <c r="O37" i="27"/>
  <c r="N37" i="27"/>
  <c r="O36" i="27"/>
  <c r="N36" i="27"/>
  <c r="O35" i="27"/>
  <c r="N35" i="27"/>
  <c r="O34" i="27"/>
  <c r="N34" i="27"/>
  <c r="O33" i="27"/>
  <c r="N33" i="27"/>
  <c r="O32" i="27"/>
  <c r="N32" i="27"/>
  <c r="O31" i="27"/>
  <c r="N31" i="27"/>
  <c r="O30" i="27"/>
  <c r="N30" i="27"/>
  <c r="O29" i="27"/>
  <c r="N29" i="27"/>
  <c r="O28" i="27"/>
  <c r="N28" i="27"/>
  <c r="O27" i="27"/>
  <c r="N27" i="27"/>
  <c r="O26" i="27"/>
  <c r="N26" i="27"/>
  <c r="O25" i="27"/>
  <c r="N25" i="27"/>
  <c r="O24" i="27"/>
  <c r="N24" i="27"/>
  <c r="O23" i="27"/>
  <c r="N23" i="27"/>
  <c r="O22" i="27"/>
  <c r="N22" i="27"/>
  <c r="O21" i="27"/>
  <c r="N21" i="27"/>
  <c r="O20" i="27"/>
  <c r="N20" i="27"/>
  <c r="O19" i="27"/>
  <c r="N19" i="27"/>
  <c r="O18" i="27"/>
  <c r="N18" i="27"/>
  <c r="O17" i="27"/>
  <c r="N17" i="27"/>
  <c r="O16" i="27"/>
  <c r="N16" i="27"/>
  <c r="O15" i="27"/>
  <c r="N15" i="27"/>
  <c r="O14" i="27"/>
  <c r="N14" i="27"/>
  <c r="O13" i="27"/>
  <c r="N13" i="27"/>
  <c r="O12" i="27"/>
  <c r="N12" i="27"/>
  <c r="O11" i="27"/>
  <c r="N11" i="27"/>
  <c r="O10" i="27"/>
  <c r="N10" i="27"/>
  <c r="O9" i="27"/>
  <c r="N9" i="27"/>
  <c r="O8" i="27"/>
  <c r="N8" i="27"/>
  <c r="O7" i="27"/>
  <c r="N7" i="27"/>
  <c r="O6" i="27"/>
  <c r="N6" i="27"/>
  <c r="O5" i="27"/>
  <c r="N5" i="27"/>
  <c r="A4" i="27"/>
  <c r="D3" i="27"/>
  <c r="A53" i="28" l="1"/>
  <c r="D53" i="28"/>
  <c r="D52" i="28"/>
  <c r="C53" i="28"/>
  <c r="C52" i="28"/>
  <c r="B52" i="28"/>
  <c r="Q52" i="28" s="1"/>
  <c r="B51" i="28"/>
  <c r="Q51" i="28" s="1"/>
  <c r="B50" i="28"/>
  <c r="Q50" i="28" s="1"/>
  <c r="B49" i="28"/>
  <c r="Q49" i="28" s="1"/>
  <c r="B48" i="28"/>
  <c r="Q48" i="28" s="1"/>
  <c r="B47" i="28"/>
  <c r="Q47" i="28" s="1"/>
  <c r="B46" i="28"/>
  <c r="Q46" i="28" s="1"/>
  <c r="B45" i="28"/>
  <c r="Q45" i="28" s="1"/>
  <c r="B44" i="28"/>
  <c r="Q44" i="28" s="1"/>
  <c r="B43" i="28"/>
  <c r="Q43" i="28" s="1"/>
  <c r="B42" i="28"/>
  <c r="Q42" i="28" s="1"/>
  <c r="B41" i="28"/>
  <c r="Q41" i="28" s="1"/>
  <c r="B40" i="28"/>
  <c r="Q40" i="28" s="1"/>
  <c r="B39" i="28"/>
  <c r="Q39" i="28" s="1"/>
  <c r="B38" i="28"/>
  <c r="Q38" i="28" s="1"/>
  <c r="B37" i="28"/>
  <c r="Q37" i="28" s="1"/>
  <c r="B36" i="28"/>
  <c r="Q36" i="28" s="1"/>
  <c r="B35" i="28"/>
  <c r="Q35" i="28" s="1"/>
  <c r="B34" i="28"/>
  <c r="Q34" i="28" s="1"/>
  <c r="B33" i="28"/>
  <c r="Q33" i="28" s="1"/>
  <c r="B32" i="28"/>
  <c r="Q32" i="28" s="1"/>
  <c r="B31" i="28"/>
  <c r="Q31" i="28" s="1"/>
  <c r="B30" i="28"/>
  <c r="Q30" i="28" s="1"/>
  <c r="B29" i="28"/>
  <c r="Q29" i="28" s="1"/>
  <c r="B28" i="28"/>
  <c r="Q28" i="28" s="1"/>
  <c r="B27" i="28"/>
  <c r="Q27" i="28" s="1"/>
  <c r="B26" i="28"/>
  <c r="Q26" i="28" s="1"/>
  <c r="B25" i="28"/>
  <c r="Q25" i="28" s="1"/>
  <c r="B24" i="28"/>
  <c r="Q24" i="28" s="1"/>
  <c r="B23" i="28"/>
  <c r="B22" i="28"/>
  <c r="B21" i="28"/>
  <c r="B20" i="28"/>
  <c r="B19" i="28"/>
  <c r="B18" i="28"/>
  <c r="B17" i="28"/>
  <c r="B16" i="28"/>
  <c r="B15" i="28"/>
  <c r="B14" i="28"/>
  <c r="B13" i="28"/>
  <c r="B12" i="28"/>
  <c r="B11" i="28"/>
  <c r="B10" i="28"/>
  <c r="B9" i="28"/>
  <c r="B8" i="28"/>
  <c r="B7" i="28"/>
  <c r="B6" i="28"/>
  <c r="B5"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D6" i="28"/>
  <c r="D5" i="28"/>
  <c r="C50" i="28"/>
  <c r="C46" i="28"/>
  <c r="C42" i="28"/>
  <c r="C38" i="28"/>
  <c r="C34" i="28"/>
  <c r="C30" i="28"/>
  <c r="C26" i="28"/>
  <c r="C22" i="28"/>
  <c r="C18" i="28"/>
  <c r="C14" i="28"/>
  <c r="C10" i="28"/>
  <c r="C6" i="28"/>
  <c r="C49" i="28"/>
  <c r="C45" i="28"/>
  <c r="C41" i="28"/>
  <c r="C37" i="28"/>
  <c r="C33" i="28"/>
  <c r="C29" i="28"/>
  <c r="C25" i="28"/>
  <c r="C21" i="28"/>
  <c r="C17" i="28"/>
  <c r="C13" i="28"/>
  <c r="C9" i="28"/>
  <c r="C5" i="28"/>
  <c r="C48" i="28"/>
  <c r="C40" i="28"/>
  <c r="C32" i="28"/>
  <c r="C24" i="28"/>
  <c r="C16" i="28"/>
  <c r="C8" i="28"/>
  <c r="C47" i="28"/>
  <c r="C39" i="28"/>
  <c r="C31" i="28"/>
  <c r="C23" i="28"/>
  <c r="C15" i="28"/>
  <c r="C7" i="28"/>
  <c r="B53" i="28"/>
  <c r="Q53" i="28" s="1"/>
  <c r="C44" i="28"/>
  <c r="C36" i="28"/>
  <c r="C28" i="28"/>
  <c r="C20" i="28"/>
  <c r="C12" i="28"/>
  <c r="C43" i="28"/>
  <c r="C11" i="28"/>
  <c r="C35" i="28"/>
  <c r="C27" i="28"/>
  <c r="C51" i="28"/>
  <c r="C19" i="28"/>
  <c r="B53" i="29"/>
  <c r="Q53" i="29" s="1"/>
  <c r="B52" i="29"/>
  <c r="Q52" i="29" s="1"/>
  <c r="B51" i="29"/>
  <c r="Q51" i="29" s="1"/>
  <c r="B50" i="29"/>
  <c r="Q50" i="29" s="1"/>
  <c r="B49" i="29"/>
  <c r="Q49" i="29" s="1"/>
  <c r="B48" i="29"/>
  <c r="Q48" i="29" s="1"/>
  <c r="B47" i="29"/>
  <c r="Q47" i="29" s="1"/>
  <c r="B46" i="29"/>
  <c r="Q46" i="29" s="1"/>
  <c r="B45" i="29"/>
  <c r="Q45" i="29" s="1"/>
  <c r="B44" i="29"/>
  <c r="Q44" i="29" s="1"/>
  <c r="B43" i="29"/>
  <c r="Q43" i="29" s="1"/>
  <c r="B42" i="29"/>
  <c r="Q42" i="29" s="1"/>
  <c r="B41" i="29"/>
  <c r="Q41" i="29" s="1"/>
  <c r="B40" i="29"/>
  <c r="Q40" i="29" s="1"/>
  <c r="B39" i="29"/>
  <c r="Q39" i="29" s="1"/>
  <c r="B38" i="29"/>
  <c r="Q38" i="29" s="1"/>
  <c r="B37" i="29"/>
  <c r="Q37" i="29" s="1"/>
  <c r="B36" i="29"/>
  <c r="Q36" i="29" s="1"/>
  <c r="B35" i="29"/>
  <c r="Q35" i="29" s="1"/>
  <c r="B34" i="29"/>
  <c r="Q34" i="29" s="1"/>
  <c r="B33" i="29"/>
  <c r="Q33" i="29" s="1"/>
  <c r="B32" i="29"/>
  <c r="Q32" i="29" s="1"/>
  <c r="B31" i="29"/>
  <c r="Q31" i="29" s="1"/>
  <c r="B30" i="29"/>
  <c r="Q30" i="29" s="1"/>
  <c r="B29" i="29"/>
  <c r="Q29" i="29" s="1"/>
  <c r="B28" i="29"/>
  <c r="Q28" i="29" s="1"/>
  <c r="B27" i="29"/>
  <c r="Q27" i="29" s="1"/>
  <c r="B26" i="29"/>
  <c r="Q26" i="29" s="1"/>
  <c r="B25" i="29"/>
  <c r="Q25" i="29" s="1"/>
  <c r="B24" i="29"/>
  <c r="Q24" i="29" s="1"/>
  <c r="B23" i="29"/>
  <c r="B22" i="29"/>
  <c r="B21" i="29"/>
  <c r="B20" i="29"/>
  <c r="B19" i="29"/>
  <c r="B18" i="29"/>
  <c r="B17" i="29"/>
  <c r="B16" i="29"/>
  <c r="B15" i="29"/>
  <c r="B14" i="29"/>
  <c r="B13" i="29"/>
  <c r="B12" i="29"/>
  <c r="B11" i="29"/>
  <c r="B10" i="29"/>
  <c r="B9" i="29"/>
  <c r="B8" i="29"/>
  <c r="B7" i="29"/>
  <c r="B6" i="29"/>
  <c r="B5" i="29"/>
  <c r="A53" i="29"/>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C51" i="29"/>
  <c r="C47" i="29"/>
  <c r="C43" i="29"/>
  <c r="C39" i="29"/>
  <c r="C35" i="29"/>
  <c r="C31" i="29"/>
  <c r="C27" i="29"/>
  <c r="C23" i="29"/>
  <c r="C19" i="29"/>
  <c r="C15" i="29"/>
  <c r="C11" i="29"/>
  <c r="C7" i="29"/>
  <c r="C50" i="29"/>
  <c r="C46" i="29"/>
  <c r="C42" i="29"/>
  <c r="C38" i="29"/>
  <c r="C34" i="29"/>
  <c r="C30" i="29"/>
  <c r="C26" i="29"/>
  <c r="C22" i="29"/>
  <c r="C18" i="29"/>
  <c r="C14" i="29"/>
  <c r="C10" i="29"/>
  <c r="C6" i="29"/>
  <c r="C49" i="29"/>
  <c r="C41" i="29"/>
  <c r="C33" i="29"/>
  <c r="C25" i="29"/>
  <c r="C17" i="29"/>
  <c r="C9" i="29"/>
  <c r="C48" i="29"/>
  <c r="C40" i="29"/>
  <c r="C32" i="29"/>
  <c r="C24" i="29"/>
  <c r="C16" i="29"/>
  <c r="C8" i="29"/>
  <c r="C53" i="29"/>
  <c r="C45" i="29"/>
  <c r="C37" i="29"/>
  <c r="C29" i="29"/>
  <c r="C21" i="29"/>
  <c r="C13" i="29"/>
  <c r="C5" i="29"/>
  <c r="C28" i="29"/>
  <c r="C52" i="29"/>
  <c r="C20" i="29"/>
  <c r="C44" i="29"/>
  <c r="C12" i="29"/>
  <c r="C36" i="29"/>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5"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D10" i="27"/>
  <c r="D9" i="27"/>
  <c r="D8" i="27"/>
  <c r="D7" i="27"/>
  <c r="D6" i="27"/>
  <c r="D5"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B51" i="27"/>
  <c r="Q51" i="27" s="1"/>
  <c r="B47" i="27"/>
  <c r="Q47" i="27" s="1"/>
  <c r="B43" i="27"/>
  <c r="Q43" i="27" s="1"/>
  <c r="B39" i="27"/>
  <c r="Q39" i="27" s="1"/>
  <c r="B35" i="27"/>
  <c r="Q35" i="27" s="1"/>
  <c r="B31" i="27"/>
  <c r="Q31" i="27" s="1"/>
  <c r="B27" i="27"/>
  <c r="Q27" i="27" s="1"/>
  <c r="B23" i="27"/>
  <c r="B19" i="27"/>
  <c r="B15" i="27"/>
  <c r="B11" i="27"/>
  <c r="B7" i="27"/>
  <c r="B50" i="27"/>
  <c r="Q50" i="27" s="1"/>
  <c r="B46" i="27"/>
  <c r="Q46" i="27" s="1"/>
  <c r="B42" i="27"/>
  <c r="Q42" i="27" s="1"/>
  <c r="B38" i="27"/>
  <c r="Q38" i="27" s="1"/>
  <c r="B34" i="27"/>
  <c r="Q34" i="27" s="1"/>
  <c r="B30" i="27"/>
  <c r="Q30" i="27" s="1"/>
  <c r="B26" i="27"/>
  <c r="Q26" i="27" s="1"/>
  <c r="B22" i="27"/>
  <c r="B18" i="27"/>
  <c r="B14" i="27"/>
  <c r="B10" i="27"/>
  <c r="B6" i="27"/>
  <c r="B53" i="27"/>
  <c r="Q53" i="27" s="1"/>
  <c r="B49" i="27"/>
  <c r="Q49" i="27" s="1"/>
  <c r="B45" i="27"/>
  <c r="Q45" i="27" s="1"/>
  <c r="B41" i="27"/>
  <c r="Q41" i="27" s="1"/>
  <c r="B37" i="27"/>
  <c r="Q37" i="27" s="1"/>
  <c r="B33" i="27"/>
  <c r="Q33" i="27" s="1"/>
  <c r="B29" i="27"/>
  <c r="Q29" i="27" s="1"/>
  <c r="B25" i="27"/>
  <c r="Q25" i="27" s="1"/>
  <c r="B21" i="27"/>
  <c r="B17" i="27"/>
  <c r="B13" i="27"/>
  <c r="B9" i="27"/>
  <c r="B5" i="27"/>
  <c r="B44" i="27"/>
  <c r="Q44" i="27" s="1"/>
  <c r="B28" i="27"/>
  <c r="Q28" i="27" s="1"/>
  <c r="B12" i="27"/>
  <c r="B40" i="27"/>
  <c r="Q40" i="27" s="1"/>
  <c r="B24" i="27"/>
  <c r="Q24" i="27" s="1"/>
  <c r="B8" i="27"/>
  <c r="B52" i="27"/>
  <c r="Q52" i="27" s="1"/>
  <c r="B20" i="27"/>
  <c r="B48" i="27"/>
  <c r="Q48" i="27" s="1"/>
  <c r="B16" i="27"/>
  <c r="B36" i="27"/>
  <c r="Q36" i="27" s="1"/>
  <c r="B32" i="27"/>
  <c r="Q32" i="27" s="1"/>
  <c r="A53" i="31"/>
  <c r="A52" i="31"/>
  <c r="A51" i="31"/>
  <c r="A50" i="31"/>
  <c r="A49" i="31"/>
  <c r="A48" i="31"/>
  <c r="A47" i="31"/>
  <c r="A46" i="31"/>
  <c r="A45" i="31"/>
  <c r="A44" i="31"/>
  <c r="A43" i="31"/>
  <c r="A42" i="31"/>
  <c r="A41" i="31"/>
  <c r="A40" i="31"/>
  <c r="A39" i="31"/>
  <c r="A38" i="31"/>
  <c r="A37" i="31"/>
  <c r="A36" i="31"/>
  <c r="A35" i="31"/>
  <c r="A34" i="31"/>
  <c r="A33" i="31"/>
  <c r="A32" i="31"/>
  <c r="A31" i="31"/>
  <c r="A30" i="31"/>
  <c r="A29" i="31"/>
  <c r="D53" i="31"/>
  <c r="D52" i="31"/>
  <c r="D51" i="31"/>
  <c r="D50" i="31"/>
  <c r="D49" i="31"/>
  <c r="D48" i="31"/>
  <c r="D47" i="31"/>
  <c r="D46" i="31"/>
  <c r="D45" i="31"/>
  <c r="D44" i="31"/>
  <c r="D43" i="31"/>
  <c r="D42" i="31"/>
  <c r="D41" i="31"/>
  <c r="D40" i="31"/>
  <c r="D39" i="31"/>
  <c r="D38" i="31"/>
  <c r="D37" i="31"/>
  <c r="D36" i="31"/>
  <c r="D35" i="31"/>
  <c r="D34" i="31"/>
  <c r="D33" i="31"/>
  <c r="D32" i="31"/>
  <c r="D31" i="31"/>
  <c r="D30" i="31"/>
  <c r="D29" i="31"/>
  <c r="C52" i="31"/>
  <c r="C50" i="31"/>
  <c r="C48" i="31"/>
  <c r="C46" i="31"/>
  <c r="C44" i="31"/>
  <c r="C42" i="31"/>
  <c r="C40" i="31"/>
  <c r="C38" i="31"/>
  <c r="C36" i="31"/>
  <c r="C34" i="31"/>
  <c r="C32" i="31"/>
  <c r="C30" i="31"/>
  <c r="D28" i="31"/>
  <c r="D27" i="31"/>
  <c r="D26" i="31"/>
  <c r="D25" i="31"/>
  <c r="D24" i="31"/>
  <c r="D23" i="31"/>
  <c r="D22" i="31"/>
  <c r="D21" i="31"/>
  <c r="D20" i="31"/>
  <c r="D19" i="31"/>
  <c r="D18" i="31"/>
  <c r="D17" i="31"/>
  <c r="D16" i="31"/>
  <c r="D15" i="31"/>
  <c r="D14" i="31"/>
  <c r="D13" i="31"/>
  <c r="D12" i="31"/>
  <c r="D11" i="31"/>
  <c r="D10" i="31"/>
  <c r="D9" i="31"/>
  <c r="D8" i="31"/>
  <c r="D7" i="31"/>
  <c r="D6" i="31"/>
  <c r="A5" i="31"/>
  <c r="B52" i="31"/>
  <c r="Q52" i="31" s="1"/>
  <c r="B50" i="31"/>
  <c r="Q50" i="31" s="1"/>
  <c r="B48" i="31"/>
  <c r="Q48" i="31" s="1"/>
  <c r="B46" i="31"/>
  <c r="Q46" i="31" s="1"/>
  <c r="B44" i="31"/>
  <c r="Q44" i="31" s="1"/>
  <c r="B42" i="31"/>
  <c r="Q42" i="31" s="1"/>
  <c r="B40" i="31"/>
  <c r="Q40" i="31" s="1"/>
  <c r="B38" i="31"/>
  <c r="Q38" i="31" s="1"/>
  <c r="B36" i="31"/>
  <c r="Q36" i="31" s="1"/>
  <c r="B34" i="31"/>
  <c r="Q34" i="31" s="1"/>
  <c r="B32" i="31"/>
  <c r="Q32" i="31" s="1"/>
  <c r="B30" i="31"/>
  <c r="Q30" i="31" s="1"/>
  <c r="C28" i="31"/>
  <c r="C27" i="31"/>
  <c r="C26" i="31"/>
  <c r="C25" i="31"/>
  <c r="C24" i="31"/>
  <c r="C23" i="31"/>
  <c r="C22" i="31"/>
  <c r="C21" i="31"/>
  <c r="C20" i="31"/>
  <c r="C19" i="31"/>
  <c r="C18" i="31"/>
  <c r="C17" i="31"/>
  <c r="C16" i="31"/>
  <c r="C15" i="31"/>
  <c r="C14" i="31"/>
  <c r="C13" i="31"/>
  <c r="C12" i="31"/>
  <c r="C11" i="31"/>
  <c r="C10" i="31"/>
  <c r="C9" i="31"/>
  <c r="C8" i="31"/>
  <c r="C7" i="31"/>
  <c r="C6" i="31"/>
  <c r="D5" i="31"/>
  <c r="C53" i="31"/>
  <c r="C51" i="31"/>
  <c r="C49" i="31"/>
  <c r="C47" i="31"/>
  <c r="C45" i="31"/>
  <c r="C43" i="31"/>
  <c r="C41" i="31"/>
  <c r="C39" i="31"/>
  <c r="C37" i="31"/>
  <c r="C35" i="31"/>
  <c r="C33" i="31"/>
  <c r="C31" i="31"/>
  <c r="C29" i="31"/>
  <c r="B28" i="31"/>
  <c r="Q28" i="31" s="1"/>
  <c r="B27" i="31"/>
  <c r="Q27" i="31" s="1"/>
  <c r="B26" i="31"/>
  <c r="Q26" i="31" s="1"/>
  <c r="B25" i="31"/>
  <c r="Q25" i="31" s="1"/>
  <c r="B24" i="31"/>
  <c r="Q24" i="31" s="1"/>
  <c r="B23" i="31"/>
  <c r="B22" i="31"/>
  <c r="B21" i="31"/>
  <c r="B20" i="31"/>
  <c r="B19" i="31"/>
  <c r="B18" i="31"/>
  <c r="B17" i="31"/>
  <c r="B16" i="31"/>
  <c r="B15" i="31"/>
  <c r="B14" i="31"/>
  <c r="B13" i="31"/>
  <c r="B12" i="31"/>
  <c r="B11" i="31"/>
  <c r="B10" i="31"/>
  <c r="B9" i="31"/>
  <c r="B8" i="31"/>
  <c r="B7" i="31"/>
  <c r="B6" i="31"/>
  <c r="C5" i="31"/>
  <c r="B53" i="31"/>
  <c r="Q53" i="31" s="1"/>
  <c r="B45" i="31"/>
  <c r="Q45" i="31" s="1"/>
  <c r="B37" i="31"/>
  <c r="Q37" i="31" s="1"/>
  <c r="B29" i="31"/>
  <c r="Q29" i="31" s="1"/>
  <c r="A25" i="31"/>
  <c r="A21" i="31"/>
  <c r="A17" i="31"/>
  <c r="A13" i="31"/>
  <c r="A9" i="31"/>
  <c r="B5" i="31"/>
  <c r="B51" i="31"/>
  <c r="Q51" i="31" s="1"/>
  <c r="B43" i="31"/>
  <c r="Q43" i="31" s="1"/>
  <c r="B35" i="31"/>
  <c r="Q35" i="31" s="1"/>
  <c r="A28" i="31"/>
  <c r="A24" i="31"/>
  <c r="A20" i="31"/>
  <c r="A16" i="31"/>
  <c r="A12" i="31"/>
  <c r="A8" i="31"/>
  <c r="B49" i="31"/>
  <c r="Q49" i="31" s="1"/>
  <c r="B41" i="31"/>
  <c r="Q41" i="31" s="1"/>
  <c r="B33" i="31"/>
  <c r="Q33" i="31" s="1"/>
  <c r="A27" i="31"/>
  <c r="A23" i="31"/>
  <c r="A19" i="31"/>
  <c r="A15" i="31"/>
  <c r="A11" i="31"/>
  <c r="A7" i="31"/>
  <c r="B47" i="31"/>
  <c r="Q47" i="31" s="1"/>
  <c r="B39" i="31"/>
  <c r="Q39" i="31" s="1"/>
  <c r="B31" i="31"/>
  <c r="Q31" i="31" s="1"/>
  <c r="A26" i="31"/>
  <c r="A22" i="31"/>
  <c r="A18" i="31"/>
  <c r="A14" i="31"/>
  <c r="A10" i="31"/>
  <c r="A6" i="31"/>
  <c r="B53" i="30"/>
  <c r="Q53" i="30" s="1"/>
  <c r="B52" i="30"/>
  <c r="Q52" i="30" s="1"/>
  <c r="B51" i="30"/>
  <c r="Q51" i="30" s="1"/>
  <c r="B50" i="30"/>
  <c r="Q50" i="30" s="1"/>
  <c r="B49" i="30"/>
  <c r="Q49" i="30" s="1"/>
  <c r="B48" i="30"/>
  <c r="Q48" i="30" s="1"/>
  <c r="B47" i="30"/>
  <c r="Q47" i="30" s="1"/>
  <c r="B46" i="30"/>
  <c r="Q46" i="30" s="1"/>
  <c r="B45" i="30"/>
  <c r="Q45" i="30" s="1"/>
  <c r="B44" i="30"/>
  <c r="Q44" i="30" s="1"/>
  <c r="B43" i="30"/>
  <c r="Q43" i="30" s="1"/>
  <c r="B42" i="30"/>
  <c r="Q42" i="30" s="1"/>
  <c r="B41" i="30"/>
  <c r="Q41" i="30" s="1"/>
  <c r="B40" i="30"/>
  <c r="Q40" i="30" s="1"/>
  <c r="B39" i="30"/>
  <c r="Q39" i="30" s="1"/>
  <c r="B38" i="30"/>
  <c r="Q38" i="30" s="1"/>
  <c r="B37" i="30"/>
  <c r="Q37" i="30" s="1"/>
  <c r="B36" i="30"/>
  <c r="Q36" i="30" s="1"/>
  <c r="B35" i="30"/>
  <c r="Q35" i="30" s="1"/>
  <c r="B34" i="30"/>
  <c r="Q34" i="30" s="1"/>
  <c r="B33" i="30"/>
  <c r="Q33" i="30" s="1"/>
  <c r="B32" i="30"/>
  <c r="Q32" i="30" s="1"/>
  <c r="B31" i="30"/>
  <c r="Q31" i="30" s="1"/>
  <c r="B30" i="30"/>
  <c r="Q30" i="30" s="1"/>
  <c r="B29" i="30"/>
  <c r="Q29" i="30" s="1"/>
  <c r="B28" i="30"/>
  <c r="Q28" i="30" s="1"/>
  <c r="B27" i="30"/>
  <c r="Q27" i="30" s="1"/>
  <c r="B26" i="30"/>
  <c r="Q26" i="30" s="1"/>
  <c r="B25" i="30"/>
  <c r="Q25" i="30" s="1"/>
  <c r="B24" i="30"/>
  <c r="Q24" i="30" s="1"/>
  <c r="B23" i="30"/>
  <c r="B22" i="30"/>
  <c r="A53" i="30"/>
  <c r="A52" i="30"/>
  <c r="A51" i="30"/>
  <c r="A50" i="30"/>
  <c r="A49" i="30"/>
  <c r="A48" i="30"/>
  <c r="A47" i="30"/>
  <c r="A46" i="30"/>
  <c r="A45" i="30"/>
  <c r="A44" i="30"/>
  <c r="A43" i="30"/>
  <c r="A42" i="30"/>
  <c r="A41" i="30"/>
  <c r="A40" i="30"/>
  <c r="A39" i="30"/>
  <c r="A38" i="30"/>
  <c r="A37" i="30"/>
  <c r="A36" i="30"/>
  <c r="A35" i="30"/>
  <c r="A34" i="30"/>
  <c r="A33" i="30"/>
  <c r="A32" i="30"/>
  <c r="A31" i="30"/>
  <c r="A30" i="30"/>
  <c r="A29" i="30"/>
  <c r="A28" i="30"/>
  <c r="A27" i="30"/>
  <c r="A26" i="30"/>
  <c r="A25" i="30"/>
  <c r="A24" i="30"/>
  <c r="A23" i="30"/>
  <c r="D53" i="30"/>
  <c r="D52" i="30"/>
  <c r="D51" i="30"/>
  <c r="D50" i="30"/>
  <c r="D49" i="30"/>
  <c r="D48" i="30"/>
  <c r="D47" i="30"/>
  <c r="D46" i="30"/>
  <c r="D45" i="30"/>
  <c r="D44" i="30"/>
  <c r="D43" i="30"/>
  <c r="D42" i="30"/>
  <c r="D41" i="30"/>
  <c r="D40" i="30"/>
  <c r="D39" i="30"/>
  <c r="D38" i="30"/>
  <c r="D37" i="30"/>
  <c r="D36" i="30"/>
  <c r="D35" i="30"/>
  <c r="D34" i="30"/>
  <c r="D33" i="30"/>
  <c r="D32" i="30"/>
  <c r="D31" i="30"/>
  <c r="D30" i="30"/>
  <c r="D29" i="30"/>
  <c r="D28" i="30"/>
  <c r="D27" i="30"/>
  <c r="D26" i="30"/>
  <c r="D25" i="30"/>
  <c r="D24" i="30"/>
  <c r="D23" i="30"/>
  <c r="C52" i="30"/>
  <c r="C48" i="30"/>
  <c r="C44" i="30"/>
  <c r="C40" i="30"/>
  <c r="C36" i="30"/>
  <c r="C32" i="30"/>
  <c r="C28" i="30"/>
  <c r="C24" i="30"/>
  <c r="A22" i="30"/>
  <c r="A21" i="30"/>
  <c r="A20" i="30"/>
  <c r="A19" i="30"/>
  <c r="A18" i="30"/>
  <c r="A17" i="30"/>
  <c r="A16" i="30"/>
  <c r="A15" i="30"/>
  <c r="A14" i="30"/>
  <c r="A13" i="30"/>
  <c r="A12" i="30"/>
  <c r="A11" i="30"/>
  <c r="A10" i="30"/>
  <c r="A9" i="30"/>
  <c r="A8" i="30"/>
  <c r="A7" i="30"/>
  <c r="A6" i="30"/>
  <c r="A5" i="30"/>
  <c r="C51" i="30"/>
  <c r="C47" i="30"/>
  <c r="C43" i="30"/>
  <c r="C39" i="30"/>
  <c r="C35" i="30"/>
  <c r="C31" i="30"/>
  <c r="C27" i="30"/>
  <c r="C23" i="30"/>
  <c r="D21" i="30"/>
  <c r="D20" i="30"/>
  <c r="D19" i="30"/>
  <c r="D18" i="30"/>
  <c r="D17" i="30"/>
  <c r="D16" i="30"/>
  <c r="D15" i="30"/>
  <c r="D14" i="30"/>
  <c r="D13" i="30"/>
  <c r="D12" i="30"/>
  <c r="D11" i="30"/>
  <c r="D10" i="30"/>
  <c r="D9" i="30"/>
  <c r="D8" i="30"/>
  <c r="D7" i="30"/>
  <c r="D6" i="30"/>
  <c r="D5" i="30"/>
  <c r="C50" i="30"/>
  <c r="C42" i="30"/>
  <c r="C34" i="30"/>
  <c r="C26" i="30"/>
  <c r="C21" i="30"/>
  <c r="C19" i="30"/>
  <c r="C17" i="30"/>
  <c r="C15" i="30"/>
  <c r="C13" i="30"/>
  <c r="C11" i="30"/>
  <c r="C9" i="30"/>
  <c r="C7" i="30"/>
  <c r="C5" i="30"/>
  <c r="C49" i="30"/>
  <c r="C41" i="30"/>
  <c r="C33" i="30"/>
  <c r="C25" i="30"/>
  <c r="B21" i="30"/>
  <c r="B19" i="30"/>
  <c r="B17" i="30"/>
  <c r="B15" i="30"/>
  <c r="B13" i="30"/>
  <c r="B11" i="30"/>
  <c r="B9" i="30"/>
  <c r="B7" i="30"/>
  <c r="B5" i="30"/>
  <c r="C46" i="30"/>
  <c r="C38" i="30"/>
  <c r="C30" i="30"/>
  <c r="D22" i="30"/>
  <c r="C20" i="30"/>
  <c r="C18" i="30"/>
  <c r="C16" i="30"/>
  <c r="C14" i="30"/>
  <c r="C12" i="30"/>
  <c r="C10" i="30"/>
  <c r="C8" i="30"/>
  <c r="C6" i="30"/>
  <c r="C45" i="30"/>
  <c r="B20" i="30"/>
  <c r="B12" i="30"/>
  <c r="C37" i="30"/>
  <c r="B18" i="30"/>
  <c r="B10" i="30"/>
  <c r="C29" i="30"/>
  <c r="B16" i="30"/>
  <c r="B8" i="30"/>
  <c r="C53" i="30"/>
  <c r="C22" i="30"/>
  <c r="B14" i="30"/>
  <c r="B6" i="30"/>
  <c r="B1" i="10"/>
  <c r="B1" i="9"/>
  <c r="B1" i="8"/>
  <c r="B1" i="7"/>
  <c r="B1" i="6"/>
  <c r="B1" i="5"/>
  <c r="N2" i="2"/>
  <c r="O2" i="2"/>
  <c r="P2" i="2"/>
  <c r="Q2" i="2"/>
  <c r="R2" i="2"/>
  <c r="S2" i="2"/>
  <c r="W2" i="2"/>
  <c r="V2" i="2"/>
  <c r="U2" i="2"/>
  <c r="T2" i="2"/>
  <c r="J31" i="25"/>
  <c r="E1" i="2"/>
  <c r="B1" i="2"/>
  <c r="F22" i="2"/>
  <c r="F21" i="2"/>
  <c r="F20" i="2"/>
  <c r="F19" i="2"/>
  <c r="F18" i="2"/>
  <c r="F17" i="2"/>
  <c r="F16" i="2"/>
  <c r="F15" i="2"/>
  <c r="F14" i="2"/>
  <c r="F13" i="2"/>
  <c r="F12" i="2"/>
  <c r="F11" i="2"/>
  <c r="F10" i="2"/>
  <c r="F9" i="2"/>
  <c r="F8" i="2"/>
  <c r="F7" i="2"/>
  <c r="F6" i="2"/>
  <c r="F5" i="2"/>
  <c r="F4" i="2"/>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53" i="18"/>
  <c r="O52" i="18"/>
  <c r="O51" i="18"/>
  <c r="O50" i="18"/>
  <c r="O49" i="18"/>
  <c r="O48" i="18"/>
  <c r="O47" i="18"/>
  <c r="O46" i="18"/>
  <c r="O45" i="18"/>
  <c r="O44" i="18"/>
  <c r="O43" i="18"/>
  <c r="O42" i="18"/>
  <c r="O41" i="18"/>
  <c r="O40" i="18"/>
  <c r="O39" i="18"/>
  <c r="O38" i="18"/>
  <c r="O37" i="18"/>
  <c r="O36" i="18"/>
  <c r="O35" i="18"/>
  <c r="O34" i="18"/>
  <c r="O33" i="18"/>
  <c r="O32" i="18"/>
  <c r="O31" i="18"/>
  <c r="O30" i="18"/>
  <c r="O29" i="18"/>
  <c r="O28" i="18"/>
  <c r="O27" i="18"/>
  <c r="O26" i="18"/>
  <c r="O25" i="18"/>
  <c r="O24" i="18"/>
  <c r="O23" i="18"/>
  <c r="O22" i="18"/>
  <c r="O21" i="18"/>
  <c r="O20" i="18"/>
  <c r="O19" i="18"/>
  <c r="O18" i="18"/>
  <c r="O17" i="18"/>
  <c r="O16" i="18"/>
  <c r="O15" i="18"/>
  <c r="O14" i="18"/>
  <c r="O13" i="18"/>
  <c r="O12" i="18"/>
  <c r="O11" i="18"/>
  <c r="O10" i="18"/>
  <c r="O9" i="18"/>
  <c r="O8" i="18"/>
  <c r="O7" i="18"/>
  <c r="O6" i="18"/>
  <c r="O5" i="18"/>
  <c r="O53" i="17"/>
  <c r="O52" i="17"/>
  <c r="O51" i="17"/>
  <c r="O50" i="17"/>
  <c r="O49" i="17"/>
  <c r="O48" i="17"/>
  <c r="O47" i="17"/>
  <c r="O46"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O9" i="17"/>
  <c r="O8" i="17"/>
  <c r="O7" i="17"/>
  <c r="O6" i="17"/>
  <c r="O5" i="17"/>
  <c r="O53" i="16"/>
  <c r="O52" i="16"/>
  <c r="O51" i="16"/>
  <c r="O50" i="16"/>
  <c r="O49" i="16"/>
  <c r="O48" i="16"/>
  <c r="O47" i="16"/>
  <c r="O46" i="16"/>
  <c r="O45" i="16"/>
  <c r="O44" i="16"/>
  <c r="O43" i="16"/>
  <c r="O42" i="16"/>
  <c r="O41" i="16"/>
  <c r="O40" i="16"/>
  <c r="O39" i="16"/>
  <c r="O38" i="16"/>
  <c r="O37" i="16"/>
  <c r="O36" i="16"/>
  <c r="O35" i="16"/>
  <c r="O34"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O7" i="16"/>
  <c r="O6" i="16"/>
  <c r="O5" i="16"/>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O24" i="10"/>
  <c r="O23" i="10"/>
  <c r="O22" i="10"/>
  <c r="O21" i="10"/>
  <c r="O20" i="10"/>
  <c r="O19" i="10"/>
  <c r="O18" i="10"/>
  <c r="O17" i="10"/>
  <c r="O16" i="10"/>
  <c r="O15" i="10"/>
  <c r="O14" i="10"/>
  <c r="O13" i="10"/>
  <c r="O12" i="10"/>
  <c r="O11" i="10"/>
  <c r="O10" i="10"/>
  <c r="O9" i="10"/>
  <c r="O8" i="10"/>
  <c r="O7" i="10"/>
  <c r="O6" i="10"/>
  <c r="O5" i="10"/>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O6" i="8"/>
  <c r="O5" i="8"/>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A4" i="25"/>
  <c r="I53" i="2"/>
  <c r="K53" i="2" s="1"/>
  <c r="E53" i="2"/>
  <c r="D53" i="2"/>
  <c r="C53" i="2"/>
  <c r="B53" i="2"/>
  <c r="I52" i="2"/>
  <c r="K52" i="2" s="1"/>
  <c r="E52" i="2"/>
  <c r="D52" i="2"/>
  <c r="C52" i="2"/>
  <c r="B52" i="2"/>
  <c r="I51" i="2"/>
  <c r="J51" i="2" s="1"/>
  <c r="E51" i="2"/>
  <c r="D51" i="2"/>
  <c r="C51" i="2"/>
  <c r="B51" i="2"/>
  <c r="I50" i="2"/>
  <c r="K50" i="2" s="1"/>
  <c r="E50" i="2"/>
  <c r="D50" i="2"/>
  <c r="C50" i="2"/>
  <c r="B50" i="2"/>
  <c r="I49" i="2"/>
  <c r="K49" i="2" s="1"/>
  <c r="E49" i="2"/>
  <c r="D49" i="2"/>
  <c r="C49" i="2"/>
  <c r="B49" i="2"/>
  <c r="I48" i="2"/>
  <c r="K48" i="2" s="1"/>
  <c r="E48" i="2"/>
  <c r="D48" i="2"/>
  <c r="C48" i="2"/>
  <c r="B48" i="2"/>
  <c r="I47" i="2"/>
  <c r="K47" i="2" s="1"/>
  <c r="E47" i="2"/>
  <c r="D47" i="2"/>
  <c r="C47" i="2"/>
  <c r="B47" i="2"/>
  <c r="I46" i="2"/>
  <c r="K46" i="2" s="1"/>
  <c r="E46" i="2"/>
  <c r="D46" i="2"/>
  <c r="C46" i="2"/>
  <c r="B46" i="2"/>
  <c r="I45" i="2"/>
  <c r="K45" i="2" s="1"/>
  <c r="E45" i="2"/>
  <c r="D45" i="2"/>
  <c r="C45" i="2"/>
  <c r="B45" i="2"/>
  <c r="I44" i="2"/>
  <c r="K44" i="2" s="1"/>
  <c r="E44" i="2"/>
  <c r="D44" i="2"/>
  <c r="C44" i="2"/>
  <c r="B44" i="2"/>
  <c r="I43" i="2"/>
  <c r="J43" i="2" s="1"/>
  <c r="E43" i="2"/>
  <c r="D43" i="2"/>
  <c r="C43" i="2"/>
  <c r="B43" i="2"/>
  <c r="I42" i="2"/>
  <c r="K42" i="2" s="1"/>
  <c r="E42" i="2"/>
  <c r="D42" i="2"/>
  <c r="C42" i="2"/>
  <c r="B42" i="2"/>
  <c r="I41" i="2"/>
  <c r="K41" i="2" s="1"/>
  <c r="E41" i="2"/>
  <c r="D41" i="2"/>
  <c r="C41" i="2"/>
  <c r="B41" i="2"/>
  <c r="I40" i="2"/>
  <c r="K40" i="2" s="1"/>
  <c r="E40" i="2"/>
  <c r="D40" i="2"/>
  <c r="C40" i="2"/>
  <c r="B40" i="2"/>
  <c r="I39" i="2"/>
  <c r="K39" i="2" s="1"/>
  <c r="E39" i="2"/>
  <c r="D39" i="2"/>
  <c r="C39" i="2"/>
  <c r="B39" i="2"/>
  <c r="I38" i="2"/>
  <c r="K38" i="2" s="1"/>
  <c r="E38" i="2"/>
  <c r="D38" i="2"/>
  <c r="C38" i="2"/>
  <c r="B38" i="2"/>
  <c r="I37" i="2"/>
  <c r="K37" i="2" s="1"/>
  <c r="E37" i="2"/>
  <c r="D37" i="2"/>
  <c r="C37" i="2"/>
  <c r="B37" i="2"/>
  <c r="I36" i="2"/>
  <c r="K36" i="2" s="1"/>
  <c r="E36" i="2"/>
  <c r="D36" i="2"/>
  <c r="C36" i="2"/>
  <c r="B36" i="2"/>
  <c r="I35" i="2"/>
  <c r="K35" i="2" s="1"/>
  <c r="E35" i="2"/>
  <c r="D35" i="2"/>
  <c r="C35" i="2"/>
  <c r="B35" i="2"/>
  <c r="I34" i="2"/>
  <c r="K34" i="2" s="1"/>
  <c r="E34" i="2"/>
  <c r="D34" i="2"/>
  <c r="C34" i="2"/>
  <c r="B34" i="2"/>
  <c r="I33" i="2"/>
  <c r="K33" i="2" s="1"/>
  <c r="E33" i="2"/>
  <c r="D33" i="2"/>
  <c r="C33" i="2"/>
  <c r="B33" i="2"/>
  <c r="I32" i="2"/>
  <c r="K32" i="2" s="1"/>
  <c r="E32" i="2"/>
  <c r="D32" i="2"/>
  <c r="C32" i="2"/>
  <c r="B32" i="2"/>
  <c r="I31" i="2"/>
  <c r="K31" i="2" s="1"/>
  <c r="E31" i="2"/>
  <c r="D31" i="2"/>
  <c r="C31" i="2"/>
  <c r="B31" i="2"/>
  <c r="I30" i="2"/>
  <c r="K30" i="2" s="1"/>
  <c r="E30" i="2"/>
  <c r="D30" i="2"/>
  <c r="C30" i="2"/>
  <c r="B30" i="2"/>
  <c r="I29" i="2"/>
  <c r="K29" i="2" s="1"/>
  <c r="E29" i="2"/>
  <c r="D29" i="2"/>
  <c r="C29" i="2"/>
  <c r="B29" i="2"/>
  <c r="I28" i="2"/>
  <c r="K28" i="2" s="1"/>
  <c r="E28" i="2"/>
  <c r="D28" i="2"/>
  <c r="C28" i="2"/>
  <c r="B28" i="2"/>
  <c r="I27" i="2"/>
  <c r="K27" i="2" s="1"/>
  <c r="E27" i="2"/>
  <c r="D27" i="2"/>
  <c r="C27" i="2"/>
  <c r="B27" i="2"/>
  <c r="I26" i="2"/>
  <c r="K26" i="2" s="1"/>
  <c r="E26" i="2"/>
  <c r="D26" i="2"/>
  <c r="C26" i="2"/>
  <c r="B26" i="2"/>
  <c r="I25" i="2"/>
  <c r="K25" i="2" s="1"/>
  <c r="E25" i="2"/>
  <c r="D25" i="2"/>
  <c r="C25" i="2"/>
  <c r="B25" i="2"/>
  <c r="I24" i="2"/>
  <c r="K24" i="2" s="1"/>
  <c r="E24" i="2"/>
  <c r="D24" i="2"/>
  <c r="C24" i="2"/>
  <c r="B24" i="2"/>
  <c r="I23" i="2"/>
  <c r="K23" i="2" s="1"/>
  <c r="E23" i="2"/>
  <c r="D23" i="2"/>
  <c r="C23" i="2"/>
  <c r="B23" i="2"/>
  <c r="I22" i="2"/>
  <c r="K22" i="2" s="1"/>
  <c r="E22" i="2"/>
  <c r="D22" i="2"/>
  <c r="C22" i="2"/>
  <c r="B22" i="2"/>
  <c r="I21" i="2"/>
  <c r="J21" i="2" s="1"/>
  <c r="E21" i="2"/>
  <c r="D21" i="2"/>
  <c r="C21" i="2"/>
  <c r="B21" i="2"/>
  <c r="I20" i="2"/>
  <c r="J20" i="2" s="1"/>
  <c r="E20" i="2"/>
  <c r="D20" i="2"/>
  <c r="C20" i="2"/>
  <c r="B20" i="2"/>
  <c r="I19" i="2"/>
  <c r="K19" i="2" s="1"/>
  <c r="E19" i="2"/>
  <c r="D19" i="2"/>
  <c r="C19" i="2"/>
  <c r="B19" i="2"/>
  <c r="I18" i="2"/>
  <c r="K18" i="2" s="1"/>
  <c r="E18" i="2"/>
  <c r="D18" i="2"/>
  <c r="C18" i="2"/>
  <c r="B18" i="2"/>
  <c r="I17" i="2"/>
  <c r="K17" i="2" s="1"/>
  <c r="E17" i="2"/>
  <c r="D17" i="2"/>
  <c r="C17" i="2"/>
  <c r="B17" i="2"/>
  <c r="I16" i="2"/>
  <c r="K16" i="2" s="1"/>
  <c r="E16" i="2"/>
  <c r="D16" i="2"/>
  <c r="C16" i="2"/>
  <c r="B16" i="2"/>
  <c r="I15" i="2"/>
  <c r="K15" i="2" s="1"/>
  <c r="E15" i="2"/>
  <c r="D15" i="2"/>
  <c r="C15" i="2"/>
  <c r="B15" i="2"/>
  <c r="I14" i="2"/>
  <c r="K14" i="2" s="1"/>
  <c r="E14" i="2"/>
  <c r="D14" i="2"/>
  <c r="C14" i="2"/>
  <c r="B14" i="2"/>
  <c r="I13" i="2"/>
  <c r="J13" i="2" s="1"/>
  <c r="E13" i="2"/>
  <c r="D13" i="2"/>
  <c r="C13" i="2"/>
  <c r="B13" i="2"/>
  <c r="I12" i="2"/>
  <c r="J12" i="2" s="1"/>
  <c r="E12" i="2"/>
  <c r="D12" i="2"/>
  <c r="C12" i="2"/>
  <c r="B12" i="2"/>
  <c r="I11" i="2"/>
  <c r="K11" i="2" s="1"/>
  <c r="E11" i="2"/>
  <c r="D11" i="2"/>
  <c r="C11" i="2"/>
  <c r="B11" i="2"/>
  <c r="I10" i="2"/>
  <c r="K10" i="2" s="1"/>
  <c r="E10" i="2"/>
  <c r="D10" i="2"/>
  <c r="C10" i="2"/>
  <c r="B10" i="2"/>
  <c r="I9" i="2"/>
  <c r="K9" i="2" s="1"/>
  <c r="E9" i="2"/>
  <c r="D9" i="2"/>
  <c r="C9" i="2"/>
  <c r="B9" i="2"/>
  <c r="I8" i="2"/>
  <c r="K8" i="2" s="1"/>
  <c r="E8" i="2"/>
  <c r="D8" i="2"/>
  <c r="C8" i="2"/>
  <c r="B8" i="2"/>
  <c r="I7" i="2"/>
  <c r="K7" i="2" s="1"/>
  <c r="E7" i="2"/>
  <c r="D7" i="2"/>
  <c r="C7" i="2"/>
  <c r="B7" i="2"/>
  <c r="I6" i="2"/>
  <c r="K6" i="2" s="1"/>
  <c r="E6" i="2"/>
  <c r="D6" i="2"/>
  <c r="C6" i="2"/>
  <c r="B6" i="2"/>
  <c r="I5" i="2"/>
  <c r="J5" i="2" s="1"/>
  <c r="E5" i="2"/>
  <c r="D5" i="2"/>
  <c r="C5" i="2"/>
  <c r="B5" i="2"/>
  <c r="I4" i="2"/>
  <c r="J4" i="2" s="1"/>
  <c r="E4" i="2"/>
  <c r="D4" i="2"/>
  <c r="C4" i="2"/>
  <c r="B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B1" i="19"/>
  <c r="B1" i="18"/>
  <c r="B1" i="17"/>
  <c r="B1" i="16"/>
  <c r="W53" i="2"/>
  <c r="V53" i="2"/>
  <c r="U53" i="2"/>
  <c r="T53" i="2"/>
  <c r="S53" i="2"/>
  <c r="R53" i="2"/>
  <c r="Q53" i="2"/>
  <c r="P53" i="2"/>
  <c r="O53" i="2"/>
  <c r="N53" i="2"/>
  <c r="W50" i="2"/>
  <c r="W49" i="2"/>
  <c r="W46" i="2"/>
  <c r="W44" i="2"/>
  <c r="T44" i="2"/>
  <c r="U38" i="2"/>
  <c r="W37" i="2"/>
  <c r="V36" i="2"/>
  <c r="T36" i="2"/>
  <c r="W35" i="2"/>
  <c r="W34" i="2"/>
  <c r="W33" i="2"/>
  <c r="W31" i="2"/>
  <c r="V31" i="2"/>
  <c r="V29" i="2"/>
  <c r="W26" i="2"/>
  <c r="T26" i="2"/>
  <c r="W25" i="2"/>
  <c r="W24" i="2"/>
  <c r="W20" i="2"/>
  <c r="W18" i="2"/>
  <c r="W16" i="2"/>
  <c r="W15" i="2"/>
  <c r="U13" i="2"/>
  <c r="W10" i="2"/>
  <c r="W9" i="2"/>
  <c r="U8" i="2"/>
  <c r="W7" i="2"/>
  <c r="V6" i="2"/>
  <c r="T6" i="2"/>
  <c r="U5" i="2"/>
  <c r="N53" i="19"/>
  <c r="W52" i="2" s="1"/>
  <c r="N52" i="19"/>
  <c r="W51" i="2" s="1"/>
  <c r="N51" i="19"/>
  <c r="N50" i="19"/>
  <c r="N49" i="19"/>
  <c r="W48" i="2" s="1"/>
  <c r="N48" i="19"/>
  <c r="W47" i="2" s="1"/>
  <c r="N47" i="19"/>
  <c r="N46" i="19"/>
  <c r="W45" i="2" s="1"/>
  <c r="N45" i="19"/>
  <c r="N44" i="19"/>
  <c r="W43" i="2" s="1"/>
  <c r="N43" i="19"/>
  <c r="W42" i="2" s="1"/>
  <c r="N42" i="19"/>
  <c r="W41" i="2" s="1"/>
  <c r="N41" i="19"/>
  <c r="W40" i="2" s="1"/>
  <c r="N40" i="19"/>
  <c r="W39" i="2" s="1"/>
  <c r="N39" i="19"/>
  <c r="W38" i="2" s="1"/>
  <c r="N38" i="19"/>
  <c r="N37" i="19"/>
  <c r="W36" i="2" s="1"/>
  <c r="N36" i="19"/>
  <c r="N35" i="19"/>
  <c r="N34" i="19"/>
  <c r="N33" i="19"/>
  <c r="W32" i="2" s="1"/>
  <c r="N32" i="19"/>
  <c r="N31" i="19"/>
  <c r="W30" i="2" s="1"/>
  <c r="N30" i="19"/>
  <c r="W29" i="2" s="1"/>
  <c r="N29" i="19"/>
  <c r="W28" i="2" s="1"/>
  <c r="N28" i="19"/>
  <c r="W27" i="2" s="1"/>
  <c r="N27" i="19"/>
  <c r="N26" i="19"/>
  <c r="N25" i="19"/>
  <c r="N24" i="19"/>
  <c r="W23" i="2" s="1"/>
  <c r="N23" i="19"/>
  <c r="W22" i="2" s="1"/>
  <c r="N22" i="19"/>
  <c r="W21" i="2" s="1"/>
  <c r="N21" i="19"/>
  <c r="N20" i="19"/>
  <c r="W19" i="2" s="1"/>
  <c r="N19" i="19"/>
  <c r="N18" i="19"/>
  <c r="W17" i="2" s="1"/>
  <c r="N17" i="19"/>
  <c r="N16" i="19"/>
  <c r="N15" i="19"/>
  <c r="W14" i="2" s="1"/>
  <c r="N14" i="19"/>
  <c r="W13" i="2" s="1"/>
  <c r="N13" i="19"/>
  <c r="W12" i="2" s="1"/>
  <c r="N12" i="19"/>
  <c r="W11" i="2" s="1"/>
  <c r="N11" i="19"/>
  <c r="N10" i="19"/>
  <c r="N9" i="19"/>
  <c r="W8" i="2" s="1"/>
  <c r="N8" i="19"/>
  <c r="N7" i="19"/>
  <c r="W6" i="2" s="1"/>
  <c r="N6" i="19"/>
  <c r="W5" i="2" s="1"/>
  <c r="N5" i="19"/>
  <c r="W4" i="2" s="1"/>
  <c r="A4" i="19"/>
  <c r="D3" i="19"/>
  <c r="N53" i="18"/>
  <c r="V52" i="2" s="1"/>
  <c r="N52" i="18"/>
  <c r="V51" i="2" s="1"/>
  <c r="N51" i="18"/>
  <c r="V50" i="2" s="1"/>
  <c r="N50" i="18"/>
  <c r="V49" i="2" s="1"/>
  <c r="N49" i="18"/>
  <c r="V48" i="2" s="1"/>
  <c r="N48" i="18"/>
  <c r="V47" i="2" s="1"/>
  <c r="N47" i="18"/>
  <c r="V46" i="2" s="1"/>
  <c r="N46" i="18"/>
  <c r="V45" i="2" s="1"/>
  <c r="N45" i="18"/>
  <c r="V44" i="2" s="1"/>
  <c r="N44" i="18"/>
  <c r="V43" i="2" s="1"/>
  <c r="N43" i="18"/>
  <c r="V42" i="2" s="1"/>
  <c r="N42" i="18"/>
  <c r="V41" i="2" s="1"/>
  <c r="N41" i="18"/>
  <c r="V40" i="2" s="1"/>
  <c r="N40" i="18"/>
  <c r="V39" i="2" s="1"/>
  <c r="N39" i="18"/>
  <c r="V38" i="2" s="1"/>
  <c r="N38" i="18"/>
  <c r="V37" i="2" s="1"/>
  <c r="N37" i="18"/>
  <c r="N36" i="18"/>
  <c r="V35" i="2" s="1"/>
  <c r="N35" i="18"/>
  <c r="V34" i="2" s="1"/>
  <c r="N34" i="18"/>
  <c r="V33" i="2" s="1"/>
  <c r="N33" i="18"/>
  <c r="V32" i="2" s="1"/>
  <c r="N32" i="18"/>
  <c r="N31" i="18"/>
  <c r="V30" i="2" s="1"/>
  <c r="N30" i="18"/>
  <c r="N29" i="18"/>
  <c r="V28" i="2" s="1"/>
  <c r="N28" i="18"/>
  <c r="V27" i="2" s="1"/>
  <c r="N27" i="18"/>
  <c r="V26" i="2" s="1"/>
  <c r="N26" i="18"/>
  <c r="V25" i="2" s="1"/>
  <c r="N25" i="18"/>
  <c r="V24" i="2" s="1"/>
  <c r="N24" i="18"/>
  <c r="V23" i="2" s="1"/>
  <c r="N23" i="18"/>
  <c r="N22" i="18"/>
  <c r="V21" i="2" s="1"/>
  <c r="N21" i="18"/>
  <c r="N20" i="18"/>
  <c r="V19" i="2" s="1"/>
  <c r="N19" i="18"/>
  <c r="N18" i="18"/>
  <c r="V17" i="2" s="1"/>
  <c r="N17" i="18"/>
  <c r="V16" i="2" s="1"/>
  <c r="N16" i="18"/>
  <c r="V15" i="2" s="1"/>
  <c r="N15" i="18"/>
  <c r="N14" i="18"/>
  <c r="V13" i="2" s="1"/>
  <c r="N13" i="18"/>
  <c r="V12" i="2" s="1"/>
  <c r="N12" i="18"/>
  <c r="V11" i="2" s="1"/>
  <c r="N11" i="18"/>
  <c r="N10" i="18"/>
  <c r="V9" i="2" s="1"/>
  <c r="N9" i="18"/>
  <c r="V8" i="2" s="1"/>
  <c r="N8" i="18"/>
  <c r="V7" i="2" s="1"/>
  <c r="N7" i="18"/>
  <c r="N6" i="18"/>
  <c r="V5" i="2" s="1"/>
  <c r="N5" i="18"/>
  <c r="V4" i="2" s="1"/>
  <c r="A4" i="18"/>
  <c r="D3" i="18"/>
  <c r="N53" i="17"/>
  <c r="U52" i="2" s="1"/>
  <c r="N52" i="17"/>
  <c r="U51" i="2" s="1"/>
  <c r="N51" i="17"/>
  <c r="U50" i="2" s="1"/>
  <c r="N50" i="17"/>
  <c r="U49" i="2" s="1"/>
  <c r="N49" i="17"/>
  <c r="U48" i="2" s="1"/>
  <c r="N48" i="17"/>
  <c r="U47" i="2" s="1"/>
  <c r="N47" i="17"/>
  <c r="U46" i="2" s="1"/>
  <c r="N46" i="17"/>
  <c r="U45" i="2" s="1"/>
  <c r="N45" i="17"/>
  <c r="U44" i="2" s="1"/>
  <c r="N44" i="17"/>
  <c r="U43" i="2" s="1"/>
  <c r="N43" i="17"/>
  <c r="U42" i="2" s="1"/>
  <c r="N42" i="17"/>
  <c r="U41" i="2" s="1"/>
  <c r="N41" i="17"/>
  <c r="U40" i="2" s="1"/>
  <c r="N40" i="17"/>
  <c r="U39" i="2" s="1"/>
  <c r="N39" i="17"/>
  <c r="N38" i="17"/>
  <c r="U37" i="2" s="1"/>
  <c r="N37" i="17"/>
  <c r="U36" i="2" s="1"/>
  <c r="N36" i="17"/>
  <c r="U35" i="2" s="1"/>
  <c r="N35" i="17"/>
  <c r="U34" i="2" s="1"/>
  <c r="N34" i="17"/>
  <c r="U33" i="2" s="1"/>
  <c r="N33" i="17"/>
  <c r="U32" i="2" s="1"/>
  <c r="N32" i="17"/>
  <c r="U31" i="2" s="1"/>
  <c r="N31" i="17"/>
  <c r="U30" i="2" s="1"/>
  <c r="N30" i="17"/>
  <c r="U29" i="2" s="1"/>
  <c r="N29" i="17"/>
  <c r="U28" i="2" s="1"/>
  <c r="N28" i="17"/>
  <c r="U27" i="2" s="1"/>
  <c r="N27" i="17"/>
  <c r="U26" i="2" s="1"/>
  <c r="N26" i="17"/>
  <c r="U25" i="2" s="1"/>
  <c r="N25" i="17"/>
  <c r="U24" i="2" s="1"/>
  <c r="N24" i="17"/>
  <c r="U23" i="2" s="1"/>
  <c r="N23" i="17"/>
  <c r="U22" i="2" s="1"/>
  <c r="N22" i="17"/>
  <c r="N21" i="17"/>
  <c r="U20" i="2" s="1"/>
  <c r="N20" i="17"/>
  <c r="U19" i="2" s="1"/>
  <c r="N19" i="17"/>
  <c r="U18" i="2" s="1"/>
  <c r="N18" i="17"/>
  <c r="N17" i="17"/>
  <c r="N16" i="17"/>
  <c r="U15" i="2" s="1"/>
  <c r="N15" i="17"/>
  <c r="U14" i="2" s="1"/>
  <c r="N14" i="17"/>
  <c r="N13" i="17"/>
  <c r="U12" i="2" s="1"/>
  <c r="N12" i="17"/>
  <c r="U11" i="2" s="1"/>
  <c r="N11" i="17"/>
  <c r="U10" i="2" s="1"/>
  <c r="N10" i="17"/>
  <c r="U9" i="2" s="1"/>
  <c r="N9" i="17"/>
  <c r="N8" i="17"/>
  <c r="N7" i="17"/>
  <c r="U6" i="2" s="1"/>
  <c r="N6" i="17"/>
  <c r="N5" i="17"/>
  <c r="U4" i="2" s="1"/>
  <c r="A4" i="17"/>
  <c r="D3" i="17"/>
  <c r="N53" i="16"/>
  <c r="T52" i="2" s="1"/>
  <c r="N52" i="16"/>
  <c r="T51" i="2" s="1"/>
  <c r="N51" i="16"/>
  <c r="T50" i="2" s="1"/>
  <c r="N50" i="16"/>
  <c r="T49" i="2" s="1"/>
  <c r="N49" i="16"/>
  <c r="T48" i="2" s="1"/>
  <c r="N48" i="16"/>
  <c r="T47" i="2" s="1"/>
  <c r="N47" i="16"/>
  <c r="T46" i="2" s="1"/>
  <c r="N46" i="16"/>
  <c r="T45" i="2" s="1"/>
  <c r="N45" i="16"/>
  <c r="N44" i="16"/>
  <c r="T43" i="2" s="1"/>
  <c r="N43" i="16"/>
  <c r="T42" i="2" s="1"/>
  <c r="N42" i="16"/>
  <c r="T41" i="2" s="1"/>
  <c r="N41" i="16"/>
  <c r="T40" i="2" s="1"/>
  <c r="N40" i="16"/>
  <c r="T39" i="2" s="1"/>
  <c r="N39" i="16"/>
  <c r="T38" i="2" s="1"/>
  <c r="N38" i="16"/>
  <c r="T37" i="2" s="1"/>
  <c r="N37" i="16"/>
  <c r="N36" i="16"/>
  <c r="T35" i="2" s="1"/>
  <c r="N35" i="16"/>
  <c r="T34" i="2" s="1"/>
  <c r="N34" i="16"/>
  <c r="T33" i="2" s="1"/>
  <c r="N33" i="16"/>
  <c r="T32" i="2" s="1"/>
  <c r="N32" i="16"/>
  <c r="T31" i="2" s="1"/>
  <c r="N31" i="16"/>
  <c r="T30" i="2" s="1"/>
  <c r="N30" i="16"/>
  <c r="T29" i="2" s="1"/>
  <c r="N29" i="16"/>
  <c r="T28" i="2" s="1"/>
  <c r="N28" i="16"/>
  <c r="T27" i="2" s="1"/>
  <c r="N27" i="16"/>
  <c r="N26" i="16"/>
  <c r="T25" i="2" s="1"/>
  <c r="N25" i="16"/>
  <c r="T24" i="2" s="1"/>
  <c r="N24" i="16"/>
  <c r="T23" i="2" s="1"/>
  <c r="N23" i="16"/>
  <c r="T22" i="2" s="1"/>
  <c r="N22" i="16"/>
  <c r="T21" i="2" s="1"/>
  <c r="N21" i="16"/>
  <c r="T20" i="2" s="1"/>
  <c r="N20" i="16"/>
  <c r="T19" i="2" s="1"/>
  <c r="N19" i="16"/>
  <c r="N18" i="16"/>
  <c r="N17" i="16"/>
  <c r="N16" i="16"/>
  <c r="T15" i="2" s="1"/>
  <c r="N15" i="16"/>
  <c r="T14" i="2" s="1"/>
  <c r="N14" i="16"/>
  <c r="T13" i="2" s="1"/>
  <c r="N13" i="16"/>
  <c r="T12" i="2" s="1"/>
  <c r="N12" i="16"/>
  <c r="T11" i="2" s="1"/>
  <c r="N11" i="16"/>
  <c r="N10" i="16"/>
  <c r="T9" i="2" s="1"/>
  <c r="N9" i="16"/>
  <c r="N8" i="16"/>
  <c r="N7" i="16"/>
  <c r="N6" i="16"/>
  <c r="T5" i="2" s="1"/>
  <c r="N5" i="16"/>
  <c r="T4" i="2" s="1"/>
  <c r="A4" i="16"/>
  <c r="D3" i="16"/>
  <c r="N53" i="10"/>
  <c r="S52" i="2" s="1"/>
  <c r="N52" i="10"/>
  <c r="S51" i="2" s="1"/>
  <c r="N51" i="10"/>
  <c r="S50" i="2" s="1"/>
  <c r="N50" i="10"/>
  <c r="S49" i="2" s="1"/>
  <c r="N49" i="10"/>
  <c r="S48" i="2" s="1"/>
  <c r="N48" i="10"/>
  <c r="S47" i="2" s="1"/>
  <c r="N47" i="10"/>
  <c r="S46" i="2" s="1"/>
  <c r="N46" i="10"/>
  <c r="S45" i="2" s="1"/>
  <c r="N45" i="10"/>
  <c r="S44" i="2" s="1"/>
  <c r="N44" i="10"/>
  <c r="S43" i="2" s="1"/>
  <c r="N43" i="10"/>
  <c r="S42" i="2" s="1"/>
  <c r="N42" i="10"/>
  <c r="S41" i="2" s="1"/>
  <c r="N41" i="10"/>
  <c r="S40" i="2" s="1"/>
  <c r="N40" i="10"/>
  <c r="S39" i="2" s="1"/>
  <c r="N39" i="10"/>
  <c r="S38" i="2" s="1"/>
  <c r="N38" i="10"/>
  <c r="S37" i="2" s="1"/>
  <c r="N37" i="10"/>
  <c r="S36" i="2" s="1"/>
  <c r="N36" i="10"/>
  <c r="S35" i="2" s="1"/>
  <c r="N35" i="10"/>
  <c r="S34" i="2" s="1"/>
  <c r="N34" i="10"/>
  <c r="S33" i="2" s="1"/>
  <c r="N33" i="10"/>
  <c r="S32" i="2" s="1"/>
  <c r="N32" i="10"/>
  <c r="S31" i="2" s="1"/>
  <c r="N31" i="10"/>
  <c r="S30" i="2" s="1"/>
  <c r="N30" i="10"/>
  <c r="S29" i="2" s="1"/>
  <c r="N29" i="10"/>
  <c r="S28" i="2" s="1"/>
  <c r="N28" i="10"/>
  <c r="S27" i="2" s="1"/>
  <c r="N27" i="10"/>
  <c r="S26" i="2" s="1"/>
  <c r="N26" i="10"/>
  <c r="S25" i="2" s="1"/>
  <c r="N25" i="10"/>
  <c r="S24" i="2" s="1"/>
  <c r="N24" i="10"/>
  <c r="S23" i="2" s="1"/>
  <c r="N23" i="10"/>
  <c r="S22" i="2" s="1"/>
  <c r="N22" i="10"/>
  <c r="S21" i="2" s="1"/>
  <c r="N21" i="10"/>
  <c r="N20" i="10"/>
  <c r="N19" i="10"/>
  <c r="N18" i="10"/>
  <c r="N17" i="10"/>
  <c r="S16" i="2" s="1"/>
  <c r="N16" i="10"/>
  <c r="S15" i="2" s="1"/>
  <c r="N15" i="10"/>
  <c r="N14" i="10"/>
  <c r="N13" i="10"/>
  <c r="S12" i="2" s="1"/>
  <c r="N12" i="10"/>
  <c r="S11" i="2" s="1"/>
  <c r="N11" i="10"/>
  <c r="N10" i="10"/>
  <c r="S9" i="2" s="1"/>
  <c r="N9" i="10"/>
  <c r="S8" i="2" s="1"/>
  <c r="N8" i="10"/>
  <c r="S7" i="2" s="1"/>
  <c r="N7" i="10"/>
  <c r="S6" i="2" s="1"/>
  <c r="N6" i="10"/>
  <c r="S5" i="2" s="1"/>
  <c r="N5" i="10"/>
  <c r="S4" i="2" s="1"/>
  <c r="A4" i="10"/>
  <c r="D3" i="10"/>
  <c r="N53" i="9"/>
  <c r="R52" i="2" s="1"/>
  <c r="N52" i="9"/>
  <c r="R51" i="2" s="1"/>
  <c r="N51" i="9"/>
  <c r="R50" i="2" s="1"/>
  <c r="N50" i="9"/>
  <c r="R49" i="2" s="1"/>
  <c r="N49" i="9"/>
  <c r="R48" i="2" s="1"/>
  <c r="N48" i="9"/>
  <c r="R47" i="2" s="1"/>
  <c r="N47" i="9"/>
  <c r="R46" i="2" s="1"/>
  <c r="N46" i="9"/>
  <c r="R45" i="2" s="1"/>
  <c r="N45" i="9"/>
  <c r="R44" i="2" s="1"/>
  <c r="N44" i="9"/>
  <c r="R43" i="2" s="1"/>
  <c r="N43" i="9"/>
  <c r="R42" i="2" s="1"/>
  <c r="N42" i="9"/>
  <c r="R41" i="2" s="1"/>
  <c r="N41" i="9"/>
  <c r="R40" i="2" s="1"/>
  <c r="N40" i="9"/>
  <c r="R39" i="2" s="1"/>
  <c r="N39" i="9"/>
  <c r="R38" i="2" s="1"/>
  <c r="N38" i="9"/>
  <c r="R37" i="2" s="1"/>
  <c r="N37" i="9"/>
  <c r="R36" i="2" s="1"/>
  <c r="N36" i="9"/>
  <c r="R35" i="2" s="1"/>
  <c r="N35" i="9"/>
  <c r="R34" i="2" s="1"/>
  <c r="N34" i="9"/>
  <c r="R33" i="2" s="1"/>
  <c r="N33" i="9"/>
  <c r="R32" i="2" s="1"/>
  <c r="N32" i="9"/>
  <c r="R31" i="2" s="1"/>
  <c r="N31" i="9"/>
  <c r="R30" i="2" s="1"/>
  <c r="N30" i="9"/>
  <c r="R29" i="2" s="1"/>
  <c r="N29" i="9"/>
  <c r="R28" i="2" s="1"/>
  <c r="N28" i="9"/>
  <c r="R27" i="2" s="1"/>
  <c r="N27" i="9"/>
  <c r="R26" i="2" s="1"/>
  <c r="N26" i="9"/>
  <c r="R25" i="2" s="1"/>
  <c r="N25" i="9"/>
  <c r="R24" i="2" s="1"/>
  <c r="N24" i="9"/>
  <c r="R23" i="2" s="1"/>
  <c r="N23" i="9"/>
  <c r="N22" i="9"/>
  <c r="N21" i="9"/>
  <c r="N20" i="9"/>
  <c r="N19" i="9"/>
  <c r="N18" i="9"/>
  <c r="N17" i="9"/>
  <c r="N16" i="9"/>
  <c r="R15" i="2" s="1"/>
  <c r="N15" i="9"/>
  <c r="R14" i="2" s="1"/>
  <c r="N14" i="9"/>
  <c r="R13" i="2" s="1"/>
  <c r="N13" i="9"/>
  <c r="R12" i="2" s="1"/>
  <c r="N12" i="9"/>
  <c r="R11" i="2" s="1"/>
  <c r="N11" i="9"/>
  <c r="N10" i="9"/>
  <c r="R9" i="2" s="1"/>
  <c r="N9" i="9"/>
  <c r="R8" i="2" s="1"/>
  <c r="N8" i="9"/>
  <c r="R7" i="2" s="1"/>
  <c r="N7" i="9"/>
  <c r="R6" i="2" s="1"/>
  <c r="N6" i="9"/>
  <c r="R5" i="2" s="1"/>
  <c r="N5" i="9"/>
  <c r="R4" i="2" s="1"/>
  <c r="A4" i="9"/>
  <c r="D3" i="9"/>
  <c r="N53" i="8"/>
  <c r="Q52" i="2" s="1"/>
  <c r="N52" i="8"/>
  <c r="Q51" i="2" s="1"/>
  <c r="N51" i="8"/>
  <c r="Q50" i="2" s="1"/>
  <c r="N50" i="8"/>
  <c r="Q49" i="2" s="1"/>
  <c r="N49" i="8"/>
  <c r="Q48" i="2" s="1"/>
  <c r="N48" i="8"/>
  <c r="Q47" i="2" s="1"/>
  <c r="N47" i="8"/>
  <c r="Q46" i="2" s="1"/>
  <c r="N46" i="8"/>
  <c r="Q45" i="2" s="1"/>
  <c r="N45" i="8"/>
  <c r="Q44" i="2" s="1"/>
  <c r="N44" i="8"/>
  <c r="Q43" i="2" s="1"/>
  <c r="N43" i="8"/>
  <c r="Q42" i="2" s="1"/>
  <c r="N42" i="8"/>
  <c r="Q41" i="2" s="1"/>
  <c r="N41" i="8"/>
  <c r="Q40" i="2" s="1"/>
  <c r="N40" i="8"/>
  <c r="Q39" i="2" s="1"/>
  <c r="N39" i="8"/>
  <c r="Q38" i="2" s="1"/>
  <c r="N38" i="8"/>
  <c r="Q37" i="2" s="1"/>
  <c r="N37" i="8"/>
  <c r="Q36" i="2" s="1"/>
  <c r="N36" i="8"/>
  <c r="Q35" i="2" s="1"/>
  <c r="N35" i="8"/>
  <c r="Q34" i="2" s="1"/>
  <c r="N34" i="8"/>
  <c r="Q33" i="2" s="1"/>
  <c r="N33" i="8"/>
  <c r="Q32" i="2" s="1"/>
  <c r="N32" i="8"/>
  <c r="Q31" i="2" s="1"/>
  <c r="N31" i="8"/>
  <c r="Q30" i="2" s="1"/>
  <c r="N30" i="8"/>
  <c r="Q29" i="2" s="1"/>
  <c r="N29" i="8"/>
  <c r="Q28" i="2" s="1"/>
  <c r="N28" i="8"/>
  <c r="Q27" i="2" s="1"/>
  <c r="N27" i="8"/>
  <c r="Q26" i="2" s="1"/>
  <c r="N26" i="8"/>
  <c r="Q25" i="2" s="1"/>
  <c r="N25" i="8"/>
  <c r="Q24" i="2" s="1"/>
  <c r="N24" i="8"/>
  <c r="Q23" i="2" s="1"/>
  <c r="N23" i="8"/>
  <c r="Q22" i="2" s="1"/>
  <c r="N22" i="8"/>
  <c r="Q21" i="2" s="1"/>
  <c r="N21" i="8"/>
  <c r="Q20" i="2" s="1"/>
  <c r="N20" i="8"/>
  <c r="Q19" i="2" s="1"/>
  <c r="N19" i="8"/>
  <c r="Q18" i="2" s="1"/>
  <c r="N18" i="8"/>
  <c r="N17" i="8"/>
  <c r="Q16" i="2" s="1"/>
  <c r="N16" i="8"/>
  <c r="Q15" i="2" s="1"/>
  <c r="N15" i="8"/>
  <c r="Q14" i="2" s="1"/>
  <c r="N14" i="8"/>
  <c r="N13" i="8"/>
  <c r="Q12" i="2" s="1"/>
  <c r="N12" i="8"/>
  <c r="Q11" i="2" s="1"/>
  <c r="N11" i="8"/>
  <c r="Q10" i="2" s="1"/>
  <c r="N10" i="8"/>
  <c r="Q9" i="2" s="1"/>
  <c r="N9" i="8"/>
  <c r="Q8" i="2" s="1"/>
  <c r="N8" i="8"/>
  <c r="N7" i="8"/>
  <c r="Q6" i="2" s="1"/>
  <c r="N6" i="8"/>
  <c r="Q5" i="2" s="1"/>
  <c r="N5" i="8"/>
  <c r="Q4" i="2" s="1"/>
  <c r="A4" i="8"/>
  <c r="D3" i="8"/>
  <c r="N53" i="7"/>
  <c r="P52" i="2" s="1"/>
  <c r="N52" i="7"/>
  <c r="P51" i="2" s="1"/>
  <c r="N51" i="7"/>
  <c r="P50" i="2" s="1"/>
  <c r="N50" i="7"/>
  <c r="P49" i="2" s="1"/>
  <c r="N49" i="7"/>
  <c r="P48" i="2" s="1"/>
  <c r="N48" i="7"/>
  <c r="P47" i="2" s="1"/>
  <c r="N47" i="7"/>
  <c r="P46" i="2" s="1"/>
  <c r="N46" i="7"/>
  <c r="P45" i="2" s="1"/>
  <c r="N45" i="7"/>
  <c r="P44" i="2" s="1"/>
  <c r="N44" i="7"/>
  <c r="P43" i="2" s="1"/>
  <c r="N43" i="7"/>
  <c r="P42" i="2" s="1"/>
  <c r="N42" i="7"/>
  <c r="P41" i="2" s="1"/>
  <c r="N41" i="7"/>
  <c r="P40" i="2" s="1"/>
  <c r="N40" i="7"/>
  <c r="P39" i="2" s="1"/>
  <c r="N39" i="7"/>
  <c r="P38" i="2" s="1"/>
  <c r="N38" i="7"/>
  <c r="P37" i="2" s="1"/>
  <c r="N37" i="7"/>
  <c r="P36" i="2" s="1"/>
  <c r="N36" i="7"/>
  <c r="P35" i="2" s="1"/>
  <c r="N35" i="7"/>
  <c r="P34" i="2" s="1"/>
  <c r="N34" i="7"/>
  <c r="P33" i="2" s="1"/>
  <c r="N33" i="7"/>
  <c r="P32" i="2" s="1"/>
  <c r="N32" i="7"/>
  <c r="P31" i="2" s="1"/>
  <c r="N31" i="7"/>
  <c r="P30" i="2" s="1"/>
  <c r="N30" i="7"/>
  <c r="P29" i="2" s="1"/>
  <c r="N29" i="7"/>
  <c r="P28" i="2" s="1"/>
  <c r="N28" i="7"/>
  <c r="P27" i="2" s="1"/>
  <c r="N27" i="7"/>
  <c r="P26" i="2" s="1"/>
  <c r="N26" i="7"/>
  <c r="P25" i="2" s="1"/>
  <c r="N25" i="7"/>
  <c r="P24" i="2" s="1"/>
  <c r="N24" i="7"/>
  <c r="P23" i="2" s="1"/>
  <c r="N23" i="7"/>
  <c r="P22" i="2" s="1"/>
  <c r="N22" i="7"/>
  <c r="N21" i="7"/>
  <c r="P20" i="2" s="1"/>
  <c r="N20" i="7"/>
  <c r="N19" i="7"/>
  <c r="P18" i="2" s="1"/>
  <c r="N18" i="7"/>
  <c r="N17" i="7"/>
  <c r="N16" i="7"/>
  <c r="P15" i="2" s="1"/>
  <c r="N15" i="7"/>
  <c r="N14" i="7"/>
  <c r="N13" i="7"/>
  <c r="N12" i="7"/>
  <c r="P11" i="2" s="1"/>
  <c r="N11" i="7"/>
  <c r="P10" i="2" s="1"/>
  <c r="N10" i="7"/>
  <c r="P9" i="2" s="1"/>
  <c r="N9" i="7"/>
  <c r="N8" i="7"/>
  <c r="P7" i="2" s="1"/>
  <c r="N7" i="7"/>
  <c r="P6" i="2" s="1"/>
  <c r="N6" i="7"/>
  <c r="P5" i="2" s="1"/>
  <c r="N5" i="7"/>
  <c r="P4" i="2" s="1"/>
  <c r="A4" i="7"/>
  <c r="D3" i="7"/>
  <c r="N53" i="6"/>
  <c r="O52" i="2" s="1"/>
  <c r="N52" i="6"/>
  <c r="O51" i="2" s="1"/>
  <c r="N51" i="6"/>
  <c r="O50" i="2" s="1"/>
  <c r="N50" i="6"/>
  <c r="O49" i="2" s="1"/>
  <c r="N49" i="6"/>
  <c r="O48" i="2" s="1"/>
  <c r="N48" i="6"/>
  <c r="O47" i="2" s="1"/>
  <c r="N47" i="6"/>
  <c r="O46" i="2" s="1"/>
  <c r="N46" i="6"/>
  <c r="O45" i="2" s="1"/>
  <c r="N45" i="6"/>
  <c r="O44" i="2" s="1"/>
  <c r="N44" i="6"/>
  <c r="O43" i="2" s="1"/>
  <c r="N43" i="6"/>
  <c r="O42" i="2" s="1"/>
  <c r="N42" i="6"/>
  <c r="O41" i="2" s="1"/>
  <c r="N41" i="6"/>
  <c r="O40" i="2" s="1"/>
  <c r="N40" i="6"/>
  <c r="O39" i="2" s="1"/>
  <c r="N39" i="6"/>
  <c r="O38" i="2" s="1"/>
  <c r="N38" i="6"/>
  <c r="O37" i="2" s="1"/>
  <c r="N37" i="6"/>
  <c r="O36" i="2" s="1"/>
  <c r="N36" i="6"/>
  <c r="O35" i="2" s="1"/>
  <c r="N35" i="6"/>
  <c r="O34" i="2" s="1"/>
  <c r="N34" i="6"/>
  <c r="O33" i="2" s="1"/>
  <c r="N33" i="6"/>
  <c r="O32" i="2" s="1"/>
  <c r="N32" i="6"/>
  <c r="O31" i="2" s="1"/>
  <c r="N31" i="6"/>
  <c r="O30" i="2" s="1"/>
  <c r="N30" i="6"/>
  <c r="O29" i="2" s="1"/>
  <c r="N29" i="6"/>
  <c r="O28" i="2" s="1"/>
  <c r="N28" i="6"/>
  <c r="O27" i="2" s="1"/>
  <c r="N27" i="6"/>
  <c r="O26" i="2" s="1"/>
  <c r="N26" i="6"/>
  <c r="O25" i="2" s="1"/>
  <c r="N25" i="6"/>
  <c r="O24" i="2" s="1"/>
  <c r="N24" i="6"/>
  <c r="O23" i="2" s="1"/>
  <c r="N23" i="6"/>
  <c r="N22" i="6"/>
  <c r="N21" i="6"/>
  <c r="N20" i="6"/>
  <c r="O19" i="2" s="1"/>
  <c r="N19" i="6"/>
  <c r="N18" i="6"/>
  <c r="O17" i="2" s="1"/>
  <c r="N17" i="6"/>
  <c r="O16" i="2" s="1"/>
  <c r="N16" i="6"/>
  <c r="O15" i="2" s="1"/>
  <c r="N15" i="6"/>
  <c r="N14" i="6"/>
  <c r="O13" i="2" s="1"/>
  <c r="N13" i="6"/>
  <c r="N12" i="6"/>
  <c r="O11" i="2" s="1"/>
  <c r="N11" i="6"/>
  <c r="N10" i="6"/>
  <c r="O9" i="2" s="1"/>
  <c r="N9" i="6"/>
  <c r="O8" i="2" s="1"/>
  <c r="N8" i="6"/>
  <c r="N7" i="6"/>
  <c r="O6" i="2" s="1"/>
  <c r="N6" i="6"/>
  <c r="O5" i="2" s="1"/>
  <c r="N5" i="6"/>
  <c r="O4" i="2" s="1"/>
  <c r="A4" i="6"/>
  <c r="D3" i="5"/>
  <c r="AI25" i="2" l="1"/>
  <c r="AG25" i="2"/>
  <c r="AH25" i="2"/>
  <c r="AF25" i="2"/>
  <c r="AI29" i="2"/>
  <c r="AG29" i="2"/>
  <c r="AH29" i="2"/>
  <c r="AF29" i="2"/>
  <c r="AI33" i="2"/>
  <c r="AG33" i="2"/>
  <c r="AH33" i="2"/>
  <c r="AF33" i="2"/>
  <c r="AI37" i="2"/>
  <c r="AG37" i="2"/>
  <c r="AH37" i="2"/>
  <c r="AF37" i="2"/>
  <c r="AI41" i="2"/>
  <c r="AG41" i="2"/>
  <c r="AH41" i="2"/>
  <c r="AF41" i="2"/>
  <c r="AI45" i="2"/>
  <c r="AG45" i="2"/>
  <c r="AH45" i="2"/>
  <c r="AF45" i="2"/>
  <c r="AI49" i="2"/>
  <c r="AG49" i="2"/>
  <c r="AH49" i="2"/>
  <c r="AF49" i="2"/>
  <c r="AI53" i="2"/>
  <c r="AG53" i="2"/>
  <c r="AH53" i="2"/>
  <c r="AF53" i="2"/>
  <c r="G27" i="25"/>
  <c r="G30" i="25"/>
  <c r="G29" i="25"/>
  <c r="G28" i="25"/>
  <c r="G23" i="25"/>
  <c r="G24" i="25"/>
  <c r="G22" i="25"/>
  <c r="G26" i="25"/>
  <c r="G25" i="25"/>
  <c r="AF26" i="2"/>
  <c r="AG26" i="2"/>
  <c r="AH26" i="2"/>
  <c r="AI26" i="2"/>
  <c r="AF30" i="2"/>
  <c r="AG30" i="2"/>
  <c r="AH30" i="2"/>
  <c r="AI30" i="2"/>
  <c r="AF34" i="2"/>
  <c r="AG34" i="2"/>
  <c r="AH34" i="2"/>
  <c r="AI34" i="2"/>
  <c r="AF38" i="2"/>
  <c r="AG38" i="2"/>
  <c r="AH38" i="2"/>
  <c r="AI38" i="2"/>
  <c r="AF42" i="2"/>
  <c r="AG42" i="2"/>
  <c r="AH42" i="2"/>
  <c r="AI42" i="2"/>
  <c r="AF46" i="2"/>
  <c r="AG46" i="2"/>
  <c r="AH46" i="2"/>
  <c r="AI46" i="2"/>
  <c r="AF50" i="2"/>
  <c r="AG50" i="2"/>
  <c r="AH50" i="2"/>
  <c r="AI50" i="2"/>
  <c r="AI23" i="2"/>
  <c r="AH23" i="2"/>
  <c r="AG23" i="2"/>
  <c r="AF23" i="2"/>
  <c r="AI27" i="2"/>
  <c r="AH27" i="2"/>
  <c r="AF27" i="2"/>
  <c r="AG27" i="2"/>
  <c r="AI31" i="2"/>
  <c r="AH31" i="2"/>
  <c r="AG31" i="2"/>
  <c r="AF31" i="2"/>
  <c r="AI35" i="2"/>
  <c r="AH35" i="2"/>
  <c r="AF35" i="2"/>
  <c r="AG35" i="2"/>
  <c r="AI39" i="2"/>
  <c r="AH39" i="2"/>
  <c r="AG39" i="2"/>
  <c r="AF39" i="2"/>
  <c r="AI43" i="2"/>
  <c r="AH43" i="2"/>
  <c r="AF43" i="2"/>
  <c r="AG43" i="2"/>
  <c r="AI47" i="2"/>
  <c r="AH47" i="2"/>
  <c r="AG47" i="2"/>
  <c r="AF47" i="2"/>
  <c r="AI51" i="2"/>
  <c r="AH51" i="2"/>
  <c r="AF51" i="2"/>
  <c r="AG51" i="2"/>
  <c r="AG24" i="2"/>
  <c r="AI24" i="2"/>
  <c r="AF24" i="2"/>
  <c r="AH24" i="2"/>
  <c r="AI28" i="2"/>
  <c r="AF28" i="2"/>
  <c r="AH28" i="2"/>
  <c r="AG28" i="2"/>
  <c r="AG32" i="2"/>
  <c r="AI32" i="2"/>
  <c r="AF32" i="2"/>
  <c r="AH32" i="2"/>
  <c r="AI36" i="2"/>
  <c r="AF36" i="2"/>
  <c r="AH36" i="2"/>
  <c r="AG36" i="2"/>
  <c r="AG40" i="2"/>
  <c r="AI40" i="2"/>
  <c r="AF40" i="2"/>
  <c r="AH40" i="2"/>
  <c r="AI44" i="2"/>
  <c r="AF44" i="2"/>
  <c r="AH44" i="2"/>
  <c r="AG44" i="2"/>
  <c r="AH48" i="2"/>
  <c r="AG48" i="2"/>
  <c r="AI48" i="2"/>
  <c r="AF48" i="2"/>
  <c r="AI52" i="2"/>
  <c r="AF52" i="2"/>
  <c r="AH52" i="2"/>
  <c r="AG52" i="2"/>
  <c r="C53" i="7"/>
  <c r="B52" i="7"/>
  <c r="Q52" i="7" s="1"/>
  <c r="A51" i="7"/>
  <c r="C49" i="7"/>
  <c r="B48" i="7"/>
  <c r="Q48" i="7" s="1"/>
  <c r="A47" i="7"/>
  <c r="C45" i="7"/>
  <c r="B44" i="7"/>
  <c r="Q44" i="7" s="1"/>
  <c r="A43" i="7"/>
  <c r="B53" i="7"/>
  <c r="Q53" i="7" s="1"/>
  <c r="A52" i="7"/>
  <c r="C50" i="7"/>
  <c r="B49" i="7"/>
  <c r="Q49" i="7" s="1"/>
  <c r="A48" i="7"/>
  <c r="C46" i="7"/>
  <c r="B45" i="7"/>
  <c r="Q45" i="7" s="1"/>
  <c r="A44" i="7"/>
  <c r="C42" i="7"/>
  <c r="B51" i="7"/>
  <c r="Q51" i="7" s="1"/>
  <c r="C48" i="7"/>
  <c r="A46" i="7"/>
  <c r="B43" i="7"/>
  <c r="Q43" i="7" s="1"/>
  <c r="B41" i="7"/>
  <c r="Q41" i="7" s="1"/>
  <c r="A40" i="7"/>
  <c r="C38" i="7"/>
  <c r="B37" i="7"/>
  <c r="Q37" i="7" s="1"/>
  <c r="A36" i="7"/>
  <c r="C34" i="7"/>
  <c r="B33" i="7"/>
  <c r="Q33" i="7" s="1"/>
  <c r="A32" i="7"/>
  <c r="C30" i="7"/>
  <c r="B29" i="7"/>
  <c r="Q29" i="7" s="1"/>
  <c r="A28" i="7"/>
  <c r="C26" i="7"/>
  <c r="B25" i="7"/>
  <c r="Q25" i="7" s="1"/>
  <c r="A24" i="7"/>
  <c r="C22" i="7"/>
  <c r="B21" i="7"/>
  <c r="A20" i="7"/>
  <c r="C18" i="7"/>
  <c r="B17" i="7"/>
  <c r="A16" i="7"/>
  <c r="C14" i="7"/>
  <c r="B13" i="7"/>
  <c r="A12" i="7"/>
  <c r="C10" i="7"/>
  <c r="B9" i="7"/>
  <c r="A8" i="7"/>
  <c r="C6" i="7"/>
  <c r="B5" i="7"/>
  <c r="A53" i="7"/>
  <c r="B50" i="7"/>
  <c r="Q50" i="7" s="1"/>
  <c r="C47" i="7"/>
  <c r="A45" i="7"/>
  <c r="B42" i="7"/>
  <c r="Q42" i="7" s="1"/>
  <c r="A41" i="7"/>
  <c r="C39" i="7"/>
  <c r="B38" i="7"/>
  <c r="Q38" i="7" s="1"/>
  <c r="A37" i="7"/>
  <c r="C35" i="7"/>
  <c r="B34" i="7"/>
  <c r="Q34" i="7" s="1"/>
  <c r="A33" i="7"/>
  <c r="C31" i="7"/>
  <c r="B30" i="7"/>
  <c r="Q30" i="7" s="1"/>
  <c r="A29" i="7"/>
  <c r="C27" i="7"/>
  <c r="B26" i="7"/>
  <c r="Q26" i="7" s="1"/>
  <c r="A25" i="7"/>
  <c r="C23" i="7"/>
  <c r="B22" i="7"/>
  <c r="A21" i="7"/>
  <c r="C19" i="7"/>
  <c r="B18" i="7"/>
  <c r="A17" i="7"/>
  <c r="C15" i="7"/>
  <c r="B14" i="7"/>
  <c r="A13" i="7"/>
  <c r="C11" i="7"/>
  <c r="B10" i="7"/>
  <c r="A9" i="7"/>
  <c r="C7" i="7"/>
  <c r="C52" i="7"/>
  <c r="A50" i="7"/>
  <c r="B47" i="7"/>
  <c r="Q47" i="7" s="1"/>
  <c r="C44" i="7"/>
  <c r="A42" i="7"/>
  <c r="C40" i="7"/>
  <c r="B39" i="7"/>
  <c r="Q39" i="7" s="1"/>
  <c r="A38" i="7"/>
  <c r="C36" i="7"/>
  <c r="B35" i="7"/>
  <c r="Q35" i="7" s="1"/>
  <c r="A34" i="7"/>
  <c r="C32" i="7"/>
  <c r="B31" i="7"/>
  <c r="Q31" i="7" s="1"/>
  <c r="A30" i="7"/>
  <c r="C28" i="7"/>
  <c r="B27" i="7"/>
  <c r="Q27" i="7" s="1"/>
  <c r="A26" i="7"/>
  <c r="C24" i="7"/>
  <c r="B23" i="7"/>
  <c r="A22" i="7"/>
  <c r="C20" i="7"/>
  <c r="B19" i="7"/>
  <c r="A18" i="7"/>
  <c r="C16" i="7"/>
  <c r="B15" i="7"/>
  <c r="A14" i="7"/>
  <c r="C12" i="7"/>
  <c r="B11" i="7"/>
  <c r="A10" i="7"/>
  <c r="C8" i="7"/>
  <c r="B7" i="7"/>
  <c r="A6" i="7"/>
  <c r="C51" i="7"/>
  <c r="C41" i="7"/>
  <c r="B36" i="7"/>
  <c r="Q36" i="7" s="1"/>
  <c r="A31" i="7"/>
  <c r="C25" i="7"/>
  <c r="B20" i="7"/>
  <c r="A15" i="7"/>
  <c r="C9" i="7"/>
  <c r="C5" i="7"/>
  <c r="A49" i="7"/>
  <c r="B40" i="7"/>
  <c r="Q40" i="7" s="1"/>
  <c r="A35" i="7"/>
  <c r="C29" i="7"/>
  <c r="B24" i="7"/>
  <c r="Q24" i="7" s="1"/>
  <c r="A19" i="7"/>
  <c r="C13" i="7"/>
  <c r="B8" i="7"/>
  <c r="A5" i="7"/>
  <c r="B46" i="7"/>
  <c r="Q46" i="7" s="1"/>
  <c r="A39" i="7"/>
  <c r="C33" i="7"/>
  <c r="B28" i="7"/>
  <c r="Q28" i="7" s="1"/>
  <c r="A23" i="7"/>
  <c r="C17" i="7"/>
  <c r="B12" i="7"/>
  <c r="A7" i="7"/>
  <c r="B32" i="7"/>
  <c r="Q32" i="7" s="1"/>
  <c r="A11" i="7"/>
  <c r="A27" i="7"/>
  <c r="B6" i="7"/>
  <c r="C43" i="7"/>
  <c r="C21" i="7"/>
  <c r="C37" i="7"/>
  <c r="B16" i="7"/>
  <c r="S12" i="30"/>
  <c r="R12" i="30"/>
  <c r="T34" i="30"/>
  <c r="S34" i="30"/>
  <c r="R34" i="30"/>
  <c r="U34" i="30"/>
  <c r="R32" i="30"/>
  <c r="U32" i="30"/>
  <c r="T32" i="30"/>
  <c r="S32" i="30"/>
  <c r="S35" i="31"/>
  <c r="R35" i="31"/>
  <c r="U35" i="31"/>
  <c r="T35" i="31"/>
  <c r="S43" i="31"/>
  <c r="R43" i="31"/>
  <c r="U43" i="31"/>
  <c r="T43" i="31"/>
  <c r="S51" i="31"/>
  <c r="R51" i="31"/>
  <c r="U51" i="31"/>
  <c r="T51" i="31"/>
  <c r="U7" i="31"/>
  <c r="T7" i="31"/>
  <c r="S11" i="31"/>
  <c r="R11" i="31"/>
  <c r="S15" i="31"/>
  <c r="R15" i="31"/>
  <c r="S19" i="31"/>
  <c r="R19" i="31"/>
  <c r="S23" i="31"/>
  <c r="R23" i="31"/>
  <c r="S27" i="31"/>
  <c r="R27" i="31"/>
  <c r="U27" i="31"/>
  <c r="T27" i="31"/>
  <c r="T34" i="31"/>
  <c r="S34" i="31"/>
  <c r="R34" i="31"/>
  <c r="U34" i="31"/>
  <c r="T42" i="31"/>
  <c r="S42" i="31"/>
  <c r="R42" i="31"/>
  <c r="U42" i="31"/>
  <c r="T50" i="31"/>
  <c r="S50" i="31"/>
  <c r="R50" i="31"/>
  <c r="U50" i="31"/>
  <c r="U8" i="27"/>
  <c r="T8" i="27"/>
  <c r="S12" i="27"/>
  <c r="R12" i="27"/>
  <c r="S16" i="27"/>
  <c r="R16" i="27"/>
  <c r="S20" i="27"/>
  <c r="R20" i="27"/>
  <c r="R24" i="27"/>
  <c r="U24" i="27"/>
  <c r="T24" i="27"/>
  <c r="S24" i="27"/>
  <c r="R28" i="27"/>
  <c r="U28" i="27"/>
  <c r="T28" i="27"/>
  <c r="S28" i="27"/>
  <c r="R32" i="27"/>
  <c r="U32" i="27"/>
  <c r="T32" i="27"/>
  <c r="S32" i="27"/>
  <c r="R36" i="27"/>
  <c r="U36" i="27"/>
  <c r="T36" i="27"/>
  <c r="S36" i="27"/>
  <c r="R40" i="27"/>
  <c r="U40" i="27"/>
  <c r="T40" i="27"/>
  <c r="S40" i="27"/>
  <c r="R44" i="27"/>
  <c r="U44" i="27"/>
  <c r="T44" i="27"/>
  <c r="S44" i="27"/>
  <c r="R48" i="27"/>
  <c r="U48" i="27"/>
  <c r="T48" i="27"/>
  <c r="S48" i="27"/>
  <c r="R52" i="27"/>
  <c r="U52" i="27"/>
  <c r="T52" i="27"/>
  <c r="S52" i="27"/>
  <c r="R36" i="29"/>
  <c r="U36" i="29"/>
  <c r="T36" i="29"/>
  <c r="S36" i="29"/>
  <c r="R52" i="29"/>
  <c r="U52" i="29"/>
  <c r="T52" i="29"/>
  <c r="S52" i="29"/>
  <c r="S21" i="29"/>
  <c r="R21" i="29"/>
  <c r="U53" i="29"/>
  <c r="T53" i="29"/>
  <c r="S53" i="29"/>
  <c r="R53" i="29"/>
  <c r="R32" i="29"/>
  <c r="U32" i="29"/>
  <c r="T32" i="29"/>
  <c r="S32" i="29"/>
  <c r="S17" i="29"/>
  <c r="R17" i="29"/>
  <c r="U49" i="29"/>
  <c r="T49" i="29"/>
  <c r="S49" i="29"/>
  <c r="R49" i="29"/>
  <c r="S18" i="29"/>
  <c r="R18" i="29"/>
  <c r="T34" i="29"/>
  <c r="S34" i="29"/>
  <c r="R34" i="29"/>
  <c r="U34" i="29"/>
  <c r="T50" i="29"/>
  <c r="S50" i="29"/>
  <c r="R50" i="29"/>
  <c r="U50" i="29"/>
  <c r="S19" i="29"/>
  <c r="R19" i="29"/>
  <c r="S35" i="29"/>
  <c r="R35" i="29"/>
  <c r="U35" i="29"/>
  <c r="T35" i="29"/>
  <c r="S51" i="29"/>
  <c r="R51" i="29"/>
  <c r="U51" i="29"/>
  <c r="T51" i="29"/>
  <c r="S19" i="28"/>
  <c r="R19" i="28"/>
  <c r="S11" i="28"/>
  <c r="R11" i="28"/>
  <c r="R28" i="28"/>
  <c r="U28" i="28"/>
  <c r="T28" i="28"/>
  <c r="S28" i="28"/>
  <c r="U7" i="28"/>
  <c r="T7" i="28"/>
  <c r="S39" i="28"/>
  <c r="R39" i="28"/>
  <c r="U39" i="28"/>
  <c r="T39" i="28"/>
  <c r="R24" i="28"/>
  <c r="U24" i="28"/>
  <c r="T24" i="28"/>
  <c r="S24" i="28"/>
  <c r="U5" i="28"/>
  <c r="T5" i="28"/>
  <c r="S21" i="28"/>
  <c r="R21" i="28"/>
  <c r="U37" i="28"/>
  <c r="T37" i="28"/>
  <c r="S37" i="28"/>
  <c r="R37" i="28"/>
  <c r="U6" i="28"/>
  <c r="T6" i="28"/>
  <c r="S22" i="28"/>
  <c r="R22" i="28"/>
  <c r="T38" i="28"/>
  <c r="S38" i="28"/>
  <c r="R38" i="28"/>
  <c r="U38" i="28"/>
  <c r="U53" i="28"/>
  <c r="T53" i="28"/>
  <c r="S53" i="28"/>
  <c r="R53" i="28"/>
  <c r="T46" i="30"/>
  <c r="S46" i="30"/>
  <c r="R46" i="30"/>
  <c r="U46" i="30"/>
  <c r="S9" i="30"/>
  <c r="R9" i="30"/>
  <c r="S39" i="30"/>
  <c r="R39" i="30"/>
  <c r="U39" i="30"/>
  <c r="T39" i="30"/>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D6" i="19"/>
  <c r="D5" i="19"/>
  <c r="C53" i="19"/>
  <c r="C52" i="19"/>
  <c r="C51" i="19"/>
  <c r="C50" i="19"/>
  <c r="C49" i="19"/>
  <c r="C48" i="19"/>
  <c r="C47" i="19"/>
  <c r="C46" i="19"/>
  <c r="C45" i="19"/>
  <c r="C44" i="19"/>
  <c r="C43" i="19"/>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5" i="19"/>
  <c r="B50" i="19"/>
  <c r="Q50" i="19" s="1"/>
  <c r="B46" i="19"/>
  <c r="Q46" i="19" s="1"/>
  <c r="B42" i="19"/>
  <c r="Q42" i="19" s="1"/>
  <c r="B38" i="19"/>
  <c r="Q38" i="19" s="1"/>
  <c r="B34" i="19"/>
  <c r="Q34" i="19" s="1"/>
  <c r="B30" i="19"/>
  <c r="Q30" i="19" s="1"/>
  <c r="B26" i="19"/>
  <c r="Q26" i="19" s="1"/>
  <c r="B22" i="19"/>
  <c r="B18" i="19"/>
  <c r="B14" i="19"/>
  <c r="B10" i="19"/>
  <c r="B6" i="19"/>
  <c r="B53" i="19"/>
  <c r="Q53" i="19" s="1"/>
  <c r="B49" i="19"/>
  <c r="Q49" i="19" s="1"/>
  <c r="B45" i="19"/>
  <c r="Q45" i="19" s="1"/>
  <c r="B41" i="19"/>
  <c r="Q41" i="19" s="1"/>
  <c r="B37" i="19"/>
  <c r="Q37" i="19" s="1"/>
  <c r="B33" i="19"/>
  <c r="Q33" i="19" s="1"/>
  <c r="B29" i="19"/>
  <c r="Q29" i="19" s="1"/>
  <c r="B25" i="19"/>
  <c r="Q25" i="19" s="1"/>
  <c r="B21" i="19"/>
  <c r="B17" i="19"/>
  <c r="B13" i="19"/>
  <c r="B9" i="19"/>
  <c r="B5" i="19"/>
  <c r="B52" i="19"/>
  <c r="Q52" i="19" s="1"/>
  <c r="B48" i="19"/>
  <c r="Q48" i="19" s="1"/>
  <c r="B44" i="19"/>
  <c r="Q44" i="19" s="1"/>
  <c r="B40" i="19"/>
  <c r="Q40" i="19" s="1"/>
  <c r="B36" i="19"/>
  <c r="Q36" i="19" s="1"/>
  <c r="B32" i="19"/>
  <c r="Q32" i="19" s="1"/>
  <c r="B28" i="19"/>
  <c r="Q28" i="19" s="1"/>
  <c r="B24" i="19"/>
  <c r="Q24" i="19" s="1"/>
  <c r="B20" i="19"/>
  <c r="B16" i="19"/>
  <c r="B12" i="19"/>
  <c r="B8" i="19"/>
  <c r="B43" i="19"/>
  <c r="Q43" i="19" s="1"/>
  <c r="B27" i="19"/>
  <c r="Q27" i="19" s="1"/>
  <c r="B11" i="19"/>
  <c r="B39" i="19"/>
  <c r="Q39" i="19" s="1"/>
  <c r="B23" i="19"/>
  <c r="B7" i="19"/>
  <c r="B35" i="19"/>
  <c r="Q35" i="19" s="1"/>
  <c r="B31" i="19"/>
  <c r="Q31" i="19" s="1"/>
  <c r="B51" i="19"/>
  <c r="Q51" i="19" s="1"/>
  <c r="B19" i="19"/>
  <c r="B47" i="19"/>
  <c r="Q47" i="19" s="1"/>
  <c r="B15" i="19"/>
  <c r="A53" i="8"/>
  <c r="C51" i="8"/>
  <c r="B50" i="8"/>
  <c r="Q50" i="8" s="1"/>
  <c r="A49" i="8"/>
  <c r="C47" i="8"/>
  <c r="B46" i="8"/>
  <c r="Q46" i="8" s="1"/>
  <c r="A45" i="8"/>
  <c r="C43" i="8"/>
  <c r="B42" i="8"/>
  <c r="Q42" i="8" s="1"/>
  <c r="A41" i="8"/>
  <c r="C39" i="8"/>
  <c r="B38" i="8"/>
  <c r="Q38" i="8" s="1"/>
  <c r="A37" i="8"/>
  <c r="C35" i="8"/>
  <c r="B34" i="8"/>
  <c r="Q34" i="8" s="1"/>
  <c r="A33" i="8"/>
  <c r="C31" i="8"/>
  <c r="B30" i="8"/>
  <c r="Q30" i="8" s="1"/>
  <c r="A29" i="8"/>
  <c r="C27" i="8"/>
  <c r="B26" i="8"/>
  <c r="Q26" i="8" s="1"/>
  <c r="A25" i="8"/>
  <c r="C53" i="8"/>
  <c r="B52" i="8"/>
  <c r="Q52" i="8" s="1"/>
  <c r="A51" i="8"/>
  <c r="C49" i="8"/>
  <c r="B48" i="8"/>
  <c r="Q48" i="8" s="1"/>
  <c r="A47" i="8"/>
  <c r="C45" i="8"/>
  <c r="B44" i="8"/>
  <c r="Q44" i="8" s="1"/>
  <c r="A43" i="8"/>
  <c r="C41" i="8"/>
  <c r="B40" i="8"/>
  <c r="Q40" i="8" s="1"/>
  <c r="A39" i="8"/>
  <c r="C37" i="8"/>
  <c r="B36" i="8"/>
  <c r="Q36" i="8" s="1"/>
  <c r="A35" i="8"/>
  <c r="C33" i="8"/>
  <c r="B32" i="8"/>
  <c r="Q32" i="8" s="1"/>
  <c r="A31" i="8"/>
  <c r="C29" i="8"/>
  <c r="B28" i="8"/>
  <c r="Q28" i="8" s="1"/>
  <c r="A27" i="8"/>
  <c r="C25" i="8"/>
  <c r="B24" i="8"/>
  <c r="Q24" i="8" s="1"/>
  <c r="A23" i="8"/>
  <c r="A52" i="8"/>
  <c r="B49" i="8"/>
  <c r="Q49" i="8" s="1"/>
  <c r="C46" i="8"/>
  <c r="A44" i="8"/>
  <c r="B41" i="8"/>
  <c r="Q41" i="8" s="1"/>
  <c r="C38" i="8"/>
  <c r="A36" i="8"/>
  <c r="B33" i="8"/>
  <c r="Q33" i="8" s="1"/>
  <c r="C30" i="8"/>
  <c r="A28" i="8"/>
  <c r="B25" i="8"/>
  <c r="Q25" i="8" s="1"/>
  <c r="B23" i="8"/>
  <c r="C21" i="8"/>
  <c r="B20" i="8"/>
  <c r="A19" i="8"/>
  <c r="C17" i="8"/>
  <c r="B16" i="8"/>
  <c r="A15" i="8"/>
  <c r="C13" i="8"/>
  <c r="B12" i="8"/>
  <c r="A11" i="8"/>
  <c r="C9" i="8"/>
  <c r="B8" i="8"/>
  <c r="A7" i="8"/>
  <c r="C5" i="8"/>
  <c r="B51" i="8"/>
  <c r="Q51" i="8" s="1"/>
  <c r="C48" i="8"/>
  <c r="A46" i="8"/>
  <c r="B43" i="8"/>
  <c r="Q43" i="8" s="1"/>
  <c r="C40" i="8"/>
  <c r="A38" i="8"/>
  <c r="B35" i="8"/>
  <c r="Q35" i="8" s="1"/>
  <c r="C32" i="8"/>
  <c r="A30" i="8"/>
  <c r="B27" i="8"/>
  <c r="Q27" i="8" s="1"/>
  <c r="C24" i="8"/>
  <c r="C22" i="8"/>
  <c r="B21" i="8"/>
  <c r="A20" i="8"/>
  <c r="C18" i="8"/>
  <c r="B17" i="8"/>
  <c r="A16" i="8"/>
  <c r="C14" i="8"/>
  <c r="B13" i="8"/>
  <c r="A12" i="8"/>
  <c r="C10" i="8"/>
  <c r="B9" i="8"/>
  <c r="A8" i="8"/>
  <c r="C6" i="8"/>
  <c r="B5" i="8"/>
  <c r="B53" i="8"/>
  <c r="Q53" i="8" s="1"/>
  <c r="C50" i="8"/>
  <c r="A48" i="8"/>
  <c r="B45" i="8"/>
  <c r="Q45" i="8" s="1"/>
  <c r="C42" i="8"/>
  <c r="A40" i="8"/>
  <c r="B37" i="8"/>
  <c r="Q37" i="8" s="1"/>
  <c r="C34" i="8"/>
  <c r="A32" i="8"/>
  <c r="B29" i="8"/>
  <c r="Q29" i="8" s="1"/>
  <c r="C26" i="8"/>
  <c r="A24" i="8"/>
  <c r="B22" i="8"/>
  <c r="A21" i="8"/>
  <c r="C19" i="8"/>
  <c r="B18" i="8"/>
  <c r="A17" i="8"/>
  <c r="C15" i="8"/>
  <c r="B14" i="8"/>
  <c r="A13" i="8"/>
  <c r="C11" i="8"/>
  <c r="B10" i="8"/>
  <c r="A9" i="8"/>
  <c r="C7" i="8"/>
  <c r="B6" i="8"/>
  <c r="A5" i="8"/>
  <c r="B47" i="8"/>
  <c r="Q47" i="8" s="1"/>
  <c r="C36" i="8"/>
  <c r="A26" i="8"/>
  <c r="B19" i="8"/>
  <c r="A14" i="8"/>
  <c r="C8" i="8"/>
  <c r="C44" i="8"/>
  <c r="A34" i="8"/>
  <c r="C23" i="8"/>
  <c r="A18" i="8"/>
  <c r="C12" i="8"/>
  <c r="B7" i="8"/>
  <c r="C52" i="8"/>
  <c r="A42" i="8"/>
  <c r="B31" i="8"/>
  <c r="Q31" i="8" s="1"/>
  <c r="A22" i="8"/>
  <c r="C16" i="8"/>
  <c r="B11" i="8"/>
  <c r="A6" i="8"/>
  <c r="C28" i="8"/>
  <c r="C20" i="8"/>
  <c r="A50" i="8"/>
  <c r="B15" i="8"/>
  <c r="A10" i="8"/>
  <c r="B39" i="8"/>
  <c r="Q39" i="8" s="1"/>
  <c r="U37" i="30"/>
  <c r="T37" i="30"/>
  <c r="S37" i="30"/>
  <c r="R37" i="30"/>
  <c r="U6" i="30"/>
  <c r="T6" i="30"/>
  <c r="S14" i="30"/>
  <c r="R14" i="30"/>
  <c r="U49" i="30"/>
  <c r="T49" i="30"/>
  <c r="S49" i="30"/>
  <c r="R49" i="30"/>
  <c r="S11" i="30"/>
  <c r="R11" i="30"/>
  <c r="S19" i="30"/>
  <c r="R19" i="30"/>
  <c r="T42" i="30"/>
  <c r="S42" i="30"/>
  <c r="R42" i="30"/>
  <c r="U42" i="30"/>
  <c r="S27" i="30"/>
  <c r="R27" i="30"/>
  <c r="U27" i="30"/>
  <c r="T27" i="30"/>
  <c r="S43" i="30"/>
  <c r="R43" i="30"/>
  <c r="U43" i="30"/>
  <c r="T43" i="30"/>
  <c r="R36" i="30"/>
  <c r="U36" i="30"/>
  <c r="T36" i="30"/>
  <c r="S36" i="30"/>
  <c r="R52" i="30"/>
  <c r="U52" i="30"/>
  <c r="T52" i="30"/>
  <c r="S52" i="30"/>
  <c r="U5" i="31"/>
  <c r="T5" i="31"/>
  <c r="U29" i="31"/>
  <c r="T29" i="31"/>
  <c r="S29" i="31"/>
  <c r="R29" i="31"/>
  <c r="U37" i="31"/>
  <c r="T37" i="31"/>
  <c r="S37" i="31"/>
  <c r="R37" i="31"/>
  <c r="U45" i="31"/>
  <c r="T45" i="31"/>
  <c r="S45" i="31"/>
  <c r="R45" i="31"/>
  <c r="U53" i="31"/>
  <c r="T53" i="31"/>
  <c r="S53" i="31"/>
  <c r="R53" i="31"/>
  <c r="U8" i="31"/>
  <c r="T8" i="31"/>
  <c r="S12" i="31"/>
  <c r="R12" i="31"/>
  <c r="S16" i="31"/>
  <c r="R16" i="31"/>
  <c r="S20" i="31"/>
  <c r="R20" i="31"/>
  <c r="R24" i="31"/>
  <c r="U24" i="31"/>
  <c r="T24" i="31"/>
  <c r="S24" i="31"/>
  <c r="R28" i="31"/>
  <c r="U28" i="31"/>
  <c r="T28" i="31"/>
  <c r="S28" i="31"/>
  <c r="R36" i="31"/>
  <c r="U36" i="31"/>
  <c r="T36" i="31"/>
  <c r="S36" i="31"/>
  <c r="R44" i="31"/>
  <c r="U44" i="31"/>
  <c r="T44" i="31"/>
  <c r="S44" i="31"/>
  <c r="R52" i="31"/>
  <c r="U52" i="31"/>
  <c r="T52" i="31"/>
  <c r="S52" i="31"/>
  <c r="U5" i="27"/>
  <c r="T5" i="27"/>
  <c r="S9" i="27"/>
  <c r="R9" i="27"/>
  <c r="S13" i="27"/>
  <c r="R13" i="27"/>
  <c r="S17" i="27"/>
  <c r="R17" i="27"/>
  <c r="S21" i="27"/>
  <c r="R21" i="27"/>
  <c r="U25" i="27"/>
  <c r="T25" i="27"/>
  <c r="S25" i="27"/>
  <c r="R25" i="27"/>
  <c r="U29" i="27"/>
  <c r="T29" i="27"/>
  <c r="S29" i="27"/>
  <c r="R29" i="27"/>
  <c r="U33" i="27"/>
  <c r="T33" i="27"/>
  <c r="S33" i="27"/>
  <c r="R33" i="27"/>
  <c r="U37" i="27"/>
  <c r="T37" i="27"/>
  <c r="S37" i="27"/>
  <c r="R37" i="27"/>
  <c r="U41" i="27"/>
  <c r="T41" i="27"/>
  <c r="S41" i="27"/>
  <c r="R41" i="27"/>
  <c r="U45" i="27"/>
  <c r="T45" i="27"/>
  <c r="S45" i="27"/>
  <c r="R45" i="27"/>
  <c r="U49" i="27"/>
  <c r="T49" i="27"/>
  <c r="S49" i="27"/>
  <c r="R49" i="27"/>
  <c r="U53" i="27"/>
  <c r="T53" i="27"/>
  <c r="S53" i="27"/>
  <c r="R53" i="27"/>
  <c r="S12" i="29"/>
  <c r="R12" i="29"/>
  <c r="R28" i="29"/>
  <c r="U28" i="29"/>
  <c r="T28" i="29"/>
  <c r="S28" i="29"/>
  <c r="U29" i="29"/>
  <c r="T29" i="29"/>
  <c r="S29" i="29"/>
  <c r="R29" i="29"/>
  <c r="U8" i="29"/>
  <c r="T8" i="29"/>
  <c r="R40" i="29"/>
  <c r="U40" i="29"/>
  <c r="T40" i="29"/>
  <c r="S40" i="29"/>
  <c r="U25" i="29"/>
  <c r="T25" i="29"/>
  <c r="S25" i="29"/>
  <c r="R25" i="29"/>
  <c r="U6" i="29"/>
  <c r="T6" i="29"/>
  <c r="S22" i="29"/>
  <c r="R22" i="29"/>
  <c r="T38" i="29"/>
  <c r="S38" i="29"/>
  <c r="R38" i="29"/>
  <c r="U38" i="29"/>
  <c r="U7" i="29"/>
  <c r="T7" i="29"/>
  <c r="S23" i="29"/>
  <c r="R23" i="29"/>
  <c r="S39" i="29"/>
  <c r="R39" i="29"/>
  <c r="U39" i="29"/>
  <c r="T39" i="29"/>
  <c r="S51" i="28"/>
  <c r="R51" i="28"/>
  <c r="U51" i="28"/>
  <c r="T51" i="28"/>
  <c r="S43" i="28"/>
  <c r="R43" i="28"/>
  <c r="U43" i="28"/>
  <c r="T43" i="28"/>
  <c r="R36" i="28"/>
  <c r="U36" i="28"/>
  <c r="T36" i="28"/>
  <c r="S36" i="28"/>
  <c r="S15" i="28"/>
  <c r="R15" i="28"/>
  <c r="S47" i="28"/>
  <c r="R47" i="28"/>
  <c r="U47" i="28"/>
  <c r="T47" i="28"/>
  <c r="R32" i="28"/>
  <c r="U32" i="28"/>
  <c r="T32" i="28"/>
  <c r="S32" i="28"/>
  <c r="S9" i="28"/>
  <c r="R9" i="28"/>
  <c r="U25" i="28"/>
  <c r="T25" i="28"/>
  <c r="S25" i="28"/>
  <c r="R25" i="28"/>
  <c r="U41" i="28"/>
  <c r="T41" i="28"/>
  <c r="S41" i="28"/>
  <c r="R41" i="28"/>
  <c r="S10" i="28"/>
  <c r="R10" i="28"/>
  <c r="T26" i="28"/>
  <c r="S26" i="28"/>
  <c r="R26" i="28"/>
  <c r="U26" i="28"/>
  <c r="T42" i="28"/>
  <c r="S42" i="28"/>
  <c r="R42" i="28"/>
  <c r="U42" i="28"/>
  <c r="C53" i="18"/>
  <c r="C52" i="18"/>
  <c r="C51" i="18"/>
  <c r="C50" i="18"/>
  <c r="C49" i="18"/>
  <c r="C48" i="18"/>
  <c r="C47" i="18"/>
  <c r="C46" i="18"/>
  <c r="C45" i="18"/>
  <c r="C44" i="18"/>
  <c r="C43" i="18"/>
  <c r="C42" i="18"/>
  <c r="C41" i="18"/>
  <c r="C40" i="18"/>
  <c r="C39" i="18"/>
  <c r="C38" i="18"/>
  <c r="C37" i="18"/>
  <c r="C36" i="18"/>
  <c r="C35" i="18"/>
  <c r="C34" i="18"/>
  <c r="C33" i="18"/>
  <c r="B53" i="18"/>
  <c r="Q53" i="18" s="1"/>
  <c r="B52" i="18"/>
  <c r="Q52" i="18" s="1"/>
  <c r="B51" i="18"/>
  <c r="Q51" i="18" s="1"/>
  <c r="B50" i="18"/>
  <c r="Q50" i="18" s="1"/>
  <c r="B49" i="18"/>
  <c r="Q49" i="18" s="1"/>
  <c r="B48" i="18"/>
  <c r="Q48" i="18" s="1"/>
  <c r="B47" i="18"/>
  <c r="Q47" i="18" s="1"/>
  <c r="B46" i="18"/>
  <c r="Q46" i="18" s="1"/>
  <c r="B45" i="18"/>
  <c r="Q45" i="18" s="1"/>
  <c r="B44" i="18"/>
  <c r="Q44" i="18" s="1"/>
  <c r="B43" i="18"/>
  <c r="Q43" i="18" s="1"/>
  <c r="B42" i="18"/>
  <c r="Q42" i="18" s="1"/>
  <c r="B41" i="18"/>
  <c r="Q41" i="18" s="1"/>
  <c r="B40" i="18"/>
  <c r="Q40" i="18" s="1"/>
  <c r="B39" i="18"/>
  <c r="Q39" i="18" s="1"/>
  <c r="B38" i="18"/>
  <c r="Q38" i="18" s="1"/>
  <c r="B37" i="18"/>
  <c r="Q37" i="18" s="1"/>
  <c r="B36" i="18"/>
  <c r="Q36" i="18" s="1"/>
  <c r="B35" i="18"/>
  <c r="Q35" i="18" s="1"/>
  <c r="B34" i="18"/>
  <c r="Q34" i="18" s="1"/>
  <c r="B33" i="18"/>
  <c r="Q33" i="18" s="1"/>
  <c r="A53" i="18"/>
  <c r="A52" i="18"/>
  <c r="A51" i="18"/>
  <c r="A50" i="18"/>
  <c r="A49" i="18"/>
  <c r="A48" i="18"/>
  <c r="A47" i="18"/>
  <c r="A46" i="18"/>
  <c r="A45" i="18"/>
  <c r="A44" i="18"/>
  <c r="A43" i="18"/>
  <c r="A42" i="18"/>
  <c r="A41" i="18"/>
  <c r="A40" i="18"/>
  <c r="A39" i="18"/>
  <c r="A38" i="18"/>
  <c r="A37" i="18"/>
  <c r="A36" i="18"/>
  <c r="A35" i="18"/>
  <c r="A34" i="18"/>
  <c r="D52" i="18"/>
  <c r="D48" i="18"/>
  <c r="D44" i="18"/>
  <c r="D40" i="18"/>
  <c r="D36"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D51" i="18"/>
  <c r="D47" i="18"/>
  <c r="D43" i="18"/>
  <c r="D39" i="18"/>
  <c r="D35"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50" i="18"/>
  <c r="D46" i="18"/>
  <c r="D42" i="18"/>
  <c r="D38" i="18"/>
  <c r="D34"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C6" i="18"/>
  <c r="C5" i="18"/>
  <c r="D49" i="18"/>
  <c r="D33" i="18"/>
  <c r="B29" i="18"/>
  <c r="Q29" i="18" s="1"/>
  <c r="B25" i="18"/>
  <c r="Q25" i="18" s="1"/>
  <c r="B21" i="18"/>
  <c r="B17" i="18"/>
  <c r="B13" i="18"/>
  <c r="B9" i="18"/>
  <c r="B5" i="18"/>
  <c r="D45" i="18"/>
  <c r="B32" i="18"/>
  <c r="Q32" i="18" s="1"/>
  <c r="B28" i="18"/>
  <c r="Q28" i="18" s="1"/>
  <c r="B24" i="18"/>
  <c r="Q24" i="18" s="1"/>
  <c r="B20" i="18"/>
  <c r="B16" i="18"/>
  <c r="B12" i="18"/>
  <c r="B8" i="18"/>
  <c r="D41" i="18"/>
  <c r="B31" i="18"/>
  <c r="Q31" i="18" s="1"/>
  <c r="B27" i="18"/>
  <c r="Q27" i="18" s="1"/>
  <c r="B23" i="18"/>
  <c r="B19" i="18"/>
  <c r="B15" i="18"/>
  <c r="B11" i="18"/>
  <c r="B7" i="18"/>
  <c r="B26" i="18"/>
  <c r="Q26" i="18" s="1"/>
  <c r="B10" i="18"/>
  <c r="D53" i="18"/>
  <c r="B22" i="18"/>
  <c r="B6" i="18"/>
  <c r="B18" i="18"/>
  <c r="B14" i="18"/>
  <c r="D37" i="18"/>
  <c r="B30" i="18"/>
  <c r="Q30" i="18" s="1"/>
  <c r="U45" i="30"/>
  <c r="T45" i="30"/>
  <c r="S45" i="30"/>
  <c r="R45" i="30"/>
  <c r="S17" i="30"/>
  <c r="R17" i="30"/>
  <c r="R48" i="30"/>
  <c r="U48" i="30"/>
  <c r="T48" i="30"/>
  <c r="S48" i="30"/>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C5" i="16"/>
  <c r="B53" i="16"/>
  <c r="Q53" i="16" s="1"/>
  <c r="B52" i="16"/>
  <c r="Q52" i="16" s="1"/>
  <c r="B51" i="16"/>
  <c r="Q51" i="16" s="1"/>
  <c r="B50" i="16"/>
  <c r="Q50" i="16" s="1"/>
  <c r="B49" i="16"/>
  <c r="Q49" i="16" s="1"/>
  <c r="B48" i="16"/>
  <c r="Q48" i="16" s="1"/>
  <c r="B47" i="16"/>
  <c r="Q47" i="16" s="1"/>
  <c r="B46" i="16"/>
  <c r="Q46" i="16" s="1"/>
  <c r="B45" i="16"/>
  <c r="Q45" i="16" s="1"/>
  <c r="B44" i="16"/>
  <c r="Q44" i="16" s="1"/>
  <c r="B43" i="16"/>
  <c r="Q43" i="16" s="1"/>
  <c r="B42" i="16"/>
  <c r="Q42" i="16" s="1"/>
  <c r="B41" i="16"/>
  <c r="Q41" i="16" s="1"/>
  <c r="B40" i="16"/>
  <c r="Q40" i="16" s="1"/>
  <c r="B39" i="16"/>
  <c r="Q39" i="16" s="1"/>
  <c r="B38" i="16"/>
  <c r="Q38" i="16" s="1"/>
  <c r="B37" i="16"/>
  <c r="Q37" i="16" s="1"/>
  <c r="B36" i="16"/>
  <c r="Q36" i="16" s="1"/>
  <c r="B35" i="16"/>
  <c r="Q35" i="16" s="1"/>
  <c r="B34" i="16"/>
  <c r="Q34" i="16" s="1"/>
  <c r="B33" i="16"/>
  <c r="Q33" i="16" s="1"/>
  <c r="B32" i="16"/>
  <c r="Q32" i="16" s="1"/>
  <c r="B31" i="16"/>
  <c r="Q31" i="16" s="1"/>
  <c r="B30" i="16"/>
  <c r="Q30" i="16" s="1"/>
  <c r="B29" i="16"/>
  <c r="Q29" i="16" s="1"/>
  <c r="B28" i="16"/>
  <c r="Q28" i="16" s="1"/>
  <c r="B27" i="16"/>
  <c r="Q27" i="16" s="1"/>
  <c r="B26" i="16"/>
  <c r="Q26" i="16" s="1"/>
  <c r="B25" i="16"/>
  <c r="Q25" i="16" s="1"/>
  <c r="B24" i="16"/>
  <c r="Q24" i="16" s="1"/>
  <c r="B23" i="16"/>
  <c r="B22" i="16"/>
  <c r="B21" i="16"/>
  <c r="B20" i="16"/>
  <c r="B19" i="16"/>
  <c r="B18" i="16"/>
  <c r="B17" i="16"/>
  <c r="B16" i="16"/>
  <c r="B15" i="16"/>
  <c r="B14" i="16"/>
  <c r="B13" i="16"/>
  <c r="B12" i="16"/>
  <c r="B11" i="16"/>
  <c r="B10" i="16"/>
  <c r="B9" i="16"/>
  <c r="B8" i="16"/>
  <c r="B7" i="16"/>
  <c r="B6" i="16"/>
  <c r="B5"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D50" i="16"/>
  <c r="D46" i="16"/>
  <c r="D42" i="16"/>
  <c r="D38" i="16"/>
  <c r="D34" i="16"/>
  <c r="D30" i="16"/>
  <c r="D26" i="16"/>
  <c r="D22" i="16"/>
  <c r="D18" i="16"/>
  <c r="D14" i="16"/>
  <c r="D10" i="16"/>
  <c r="D6" i="16"/>
  <c r="D53" i="16"/>
  <c r="D49" i="16"/>
  <c r="D45" i="16"/>
  <c r="D41" i="16"/>
  <c r="D37" i="16"/>
  <c r="D33" i="16"/>
  <c r="D29" i="16"/>
  <c r="D25" i="16"/>
  <c r="D21" i="16"/>
  <c r="D17" i="16"/>
  <c r="D13" i="16"/>
  <c r="D9" i="16"/>
  <c r="D5" i="16"/>
  <c r="D52" i="16"/>
  <c r="D48" i="16"/>
  <c r="D44" i="16"/>
  <c r="D40" i="16"/>
  <c r="D36" i="16"/>
  <c r="D32" i="16"/>
  <c r="D28" i="16"/>
  <c r="D24" i="16"/>
  <c r="D20" i="16"/>
  <c r="D16" i="16"/>
  <c r="D12" i="16"/>
  <c r="D8" i="16"/>
  <c r="D47" i="16"/>
  <c r="D31" i="16"/>
  <c r="D15" i="16"/>
  <c r="D43" i="16"/>
  <c r="D27" i="16"/>
  <c r="D11" i="16"/>
  <c r="D39" i="16"/>
  <c r="D23" i="16"/>
  <c r="D7" i="16"/>
  <c r="D35" i="16"/>
  <c r="D19" i="16"/>
  <c r="D51" i="16"/>
  <c r="B53" i="5"/>
  <c r="Q53" i="5" s="1"/>
  <c r="A52" i="5"/>
  <c r="C50" i="5"/>
  <c r="B49" i="5"/>
  <c r="Q49" i="5" s="1"/>
  <c r="A48" i="5"/>
  <c r="C46" i="5"/>
  <c r="B45" i="5"/>
  <c r="Q45" i="5" s="1"/>
  <c r="A44" i="5"/>
  <c r="C42" i="5"/>
  <c r="B41" i="5"/>
  <c r="Q41" i="5" s="1"/>
  <c r="A40" i="5"/>
  <c r="C38" i="5"/>
  <c r="B37" i="5"/>
  <c r="Q37" i="5" s="1"/>
  <c r="A36" i="5"/>
  <c r="C34" i="5"/>
  <c r="B33" i="5"/>
  <c r="Q33" i="5" s="1"/>
  <c r="A32" i="5"/>
  <c r="C30" i="5"/>
  <c r="B29" i="5"/>
  <c r="Q29" i="5" s="1"/>
  <c r="A28" i="5"/>
  <c r="C26" i="5"/>
  <c r="B25" i="5"/>
  <c r="Q25" i="5" s="1"/>
  <c r="A24" i="5"/>
  <c r="C22" i="5"/>
  <c r="S22" i="5" s="1"/>
  <c r="B21" i="5"/>
  <c r="A20" i="5"/>
  <c r="C18" i="5"/>
  <c r="S18" i="5" s="1"/>
  <c r="B17" i="5"/>
  <c r="A16" i="5"/>
  <c r="C14" i="5"/>
  <c r="S14" i="5" s="1"/>
  <c r="A53" i="5"/>
  <c r="C51" i="5"/>
  <c r="B50" i="5"/>
  <c r="Q50" i="5" s="1"/>
  <c r="A49" i="5"/>
  <c r="C47" i="5"/>
  <c r="B46" i="5"/>
  <c r="Q46" i="5" s="1"/>
  <c r="A45" i="5"/>
  <c r="C43" i="5"/>
  <c r="B42" i="5"/>
  <c r="Q42" i="5" s="1"/>
  <c r="A41" i="5"/>
  <c r="C39" i="5"/>
  <c r="B38" i="5"/>
  <c r="Q38" i="5" s="1"/>
  <c r="A37" i="5"/>
  <c r="C35" i="5"/>
  <c r="B34" i="5"/>
  <c r="Q34" i="5" s="1"/>
  <c r="A33" i="5"/>
  <c r="C31" i="5"/>
  <c r="B30" i="5"/>
  <c r="Q30" i="5" s="1"/>
  <c r="A29" i="5"/>
  <c r="C27" i="5"/>
  <c r="B26" i="5"/>
  <c r="Q26" i="5" s="1"/>
  <c r="A25" i="5"/>
  <c r="C23" i="5"/>
  <c r="S23" i="5" s="1"/>
  <c r="B22" i="5"/>
  <c r="A21" i="5"/>
  <c r="C19" i="5"/>
  <c r="S19" i="5" s="1"/>
  <c r="B18" i="5"/>
  <c r="A17" i="5"/>
  <c r="C15" i="5"/>
  <c r="S15" i="5" s="1"/>
  <c r="B14" i="5"/>
  <c r="A13" i="5"/>
  <c r="C11" i="5"/>
  <c r="S11" i="5" s="1"/>
  <c r="B10" i="5"/>
  <c r="A9" i="5"/>
  <c r="C7" i="5"/>
  <c r="B6" i="5"/>
  <c r="A5" i="5"/>
  <c r="C52" i="5"/>
  <c r="B51" i="5"/>
  <c r="Q51" i="5" s="1"/>
  <c r="A50" i="5"/>
  <c r="C48" i="5"/>
  <c r="B47" i="5"/>
  <c r="Q47" i="5" s="1"/>
  <c r="A46" i="5"/>
  <c r="C44" i="5"/>
  <c r="B43" i="5"/>
  <c r="Q43" i="5" s="1"/>
  <c r="A42" i="5"/>
  <c r="C40" i="5"/>
  <c r="B39" i="5"/>
  <c r="Q39" i="5" s="1"/>
  <c r="A38" i="5"/>
  <c r="C36" i="5"/>
  <c r="B35" i="5"/>
  <c r="Q35" i="5" s="1"/>
  <c r="A34" i="5"/>
  <c r="C32" i="5"/>
  <c r="B31" i="5"/>
  <c r="Q31" i="5" s="1"/>
  <c r="A30" i="5"/>
  <c r="C28" i="5"/>
  <c r="B27" i="5"/>
  <c r="Q27" i="5" s="1"/>
  <c r="A26" i="5"/>
  <c r="C24" i="5"/>
  <c r="B23" i="5"/>
  <c r="A22" i="5"/>
  <c r="C20" i="5"/>
  <c r="S20" i="5" s="1"/>
  <c r="B19" i="5"/>
  <c r="A18" i="5"/>
  <c r="C16" i="5"/>
  <c r="S16" i="5" s="1"/>
  <c r="B15" i="5"/>
  <c r="A14" i="5"/>
  <c r="C12" i="5"/>
  <c r="S12" i="5" s="1"/>
  <c r="B11" i="5"/>
  <c r="A10" i="5"/>
  <c r="C8" i="5"/>
  <c r="B7" i="5"/>
  <c r="A6" i="5"/>
  <c r="B52" i="5"/>
  <c r="Q52" i="5" s="1"/>
  <c r="A47" i="5"/>
  <c r="C41" i="5"/>
  <c r="B36" i="5"/>
  <c r="Q36" i="5" s="1"/>
  <c r="A31" i="5"/>
  <c r="C25" i="5"/>
  <c r="B20" i="5"/>
  <c r="A15" i="5"/>
  <c r="A12" i="5"/>
  <c r="B9" i="5"/>
  <c r="C6" i="5"/>
  <c r="A51" i="5"/>
  <c r="C45" i="5"/>
  <c r="B40" i="5"/>
  <c r="Q40" i="5" s="1"/>
  <c r="A35" i="5"/>
  <c r="C29" i="5"/>
  <c r="B24" i="5"/>
  <c r="Q24" i="5" s="1"/>
  <c r="A19" i="5"/>
  <c r="C13" i="5"/>
  <c r="S13" i="5" s="1"/>
  <c r="A11" i="5"/>
  <c r="B8" i="5"/>
  <c r="C5" i="5"/>
  <c r="C49" i="5"/>
  <c r="B44" i="5"/>
  <c r="Q44" i="5" s="1"/>
  <c r="A39" i="5"/>
  <c r="C33" i="5"/>
  <c r="B28" i="5"/>
  <c r="Q28" i="5" s="1"/>
  <c r="A23" i="5"/>
  <c r="C17" i="5"/>
  <c r="S17" i="5" s="1"/>
  <c r="B13" i="5"/>
  <c r="C10" i="5"/>
  <c r="S10" i="5" s="1"/>
  <c r="A8" i="5"/>
  <c r="B5" i="5"/>
  <c r="A43" i="5"/>
  <c r="C21" i="5"/>
  <c r="S21" i="5" s="1"/>
  <c r="A7" i="5"/>
  <c r="C37" i="5"/>
  <c r="B16" i="5"/>
  <c r="C53" i="5"/>
  <c r="B32" i="5"/>
  <c r="Q32" i="5" s="1"/>
  <c r="B12" i="5"/>
  <c r="C9" i="5"/>
  <c r="S9" i="5" s="1"/>
  <c r="B48" i="5"/>
  <c r="Q48" i="5" s="1"/>
  <c r="A27" i="5"/>
  <c r="B53" i="9"/>
  <c r="Q53" i="9" s="1"/>
  <c r="A52" i="9"/>
  <c r="C50" i="9"/>
  <c r="B49" i="9"/>
  <c r="Q49" i="9" s="1"/>
  <c r="A48" i="9"/>
  <c r="C46" i="9"/>
  <c r="B45" i="9"/>
  <c r="Q45" i="9" s="1"/>
  <c r="A44" i="9"/>
  <c r="C42" i="9"/>
  <c r="B41" i="9"/>
  <c r="Q41" i="9" s="1"/>
  <c r="A40" i="9"/>
  <c r="C38" i="9"/>
  <c r="B37" i="9"/>
  <c r="Q37" i="9" s="1"/>
  <c r="A36" i="9"/>
  <c r="C34" i="9"/>
  <c r="B33" i="9"/>
  <c r="Q33" i="9" s="1"/>
  <c r="A32" i="9"/>
  <c r="C30" i="9"/>
  <c r="B29" i="9"/>
  <c r="Q29" i="9" s="1"/>
  <c r="A28" i="9"/>
  <c r="C26" i="9"/>
  <c r="B25" i="9"/>
  <c r="Q25" i="9" s="1"/>
  <c r="A24" i="9"/>
  <c r="C22" i="9"/>
  <c r="B21" i="9"/>
  <c r="A20" i="9"/>
  <c r="C18" i="9"/>
  <c r="B17" i="9"/>
  <c r="A16" i="9"/>
  <c r="C14" i="9"/>
  <c r="B13" i="9"/>
  <c r="A12" i="9"/>
  <c r="C10" i="9"/>
  <c r="B9" i="9"/>
  <c r="A8" i="9"/>
  <c r="C6" i="9"/>
  <c r="B5" i="9"/>
  <c r="A53" i="9"/>
  <c r="C51" i="9"/>
  <c r="B50" i="9"/>
  <c r="Q50" i="9" s="1"/>
  <c r="A49" i="9"/>
  <c r="C47" i="9"/>
  <c r="B46" i="9"/>
  <c r="Q46" i="9" s="1"/>
  <c r="A45" i="9"/>
  <c r="C43" i="9"/>
  <c r="B42" i="9"/>
  <c r="Q42" i="9" s="1"/>
  <c r="A41" i="9"/>
  <c r="C39" i="9"/>
  <c r="B38" i="9"/>
  <c r="Q38" i="9" s="1"/>
  <c r="A37" i="9"/>
  <c r="C35" i="9"/>
  <c r="B34" i="9"/>
  <c r="Q34" i="9" s="1"/>
  <c r="A33" i="9"/>
  <c r="C31" i="9"/>
  <c r="B30" i="9"/>
  <c r="Q30" i="9" s="1"/>
  <c r="A29" i="9"/>
  <c r="C27" i="9"/>
  <c r="B26" i="9"/>
  <c r="Q26" i="9" s="1"/>
  <c r="A25" i="9"/>
  <c r="C23" i="9"/>
  <c r="B22" i="9"/>
  <c r="A21" i="9"/>
  <c r="C19" i="9"/>
  <c r="B18" i="9"/>
  <c r="A17" i="9"/>
  <c r="C15" i="9"/>
  <c r="B14" i="9"/>
  <c r="A13" i="9"/>
  <c r="C11" i="9"/>
  <c r="B10" i="9"/>
  <c r="A9" i="9"/>
  <c r="C7" i="9"/>
  <c r="B6" i="9"/>
  <c r="A5" i="9"/>
  <c r="C52" i="9"/>
  <c r="B51" i="9"/>
  <c r="Q51" i="9" s="1"/>
  <c r="A50" i="9"/>
  <c r="C48" i="9"/>
  <c r="B47" i="9"/>
  <c r="Q47" i="9" s="1"/>
  <c r="A46" i="9"/>
  <c r="C44" i="9"/>
  <c r="B43" i="9"/>
  <c r="Q43" i="9" s="1"/>
  <c r="A42" i="9"/>
  <c r="C40" i="9"/>
  <c r="B39" i="9"/>
  <c r="Q39" i="9" s="1"/>
  <c r="A38" i="9"/>
  <c r="C36" i="9"/>
  <c r="B35" i="9"/>
  <c r="Q35" i="9" s="1"/>
  <c r="A34" i="9"/>
  <c r="C32" i="9"/>
  <c r="B31" i="9"/>
  <c r="Q31" i="9" s="1"/>
  <c r="A30" i="9"/>
  <c r="C28" i="9"/>
  <c r="B27" i="9"/>
  <c r="Q27" i="9" s="1"/>
  <c r="A26" i="9"/>
  <c r="C24" i="9"/>
  <c r="B23" i="9"/>
  <c r="A22" i="9"/>
  <c r="C20" i="9"/>
  <c r="B19" i="9"/>
  <c r="A18" i="9"/>
  <c r="C16" i="9"/>
  <c r="B15" i="9"/>
  <c r="A14" i="9"/>
  <c r="C12" i="9"/>
  <c r="B11" i="9"/>
  <c r="A10" i="9"/>
  <c r="C8" i="9"/>
  <c r="B7" i="9"/>
  <c r="A6" i="9"/>
  <c r="B52" i="9"/>
  <c r="Q52" i="9" s="1"/>
  <c r="A47" i="9"/>
  <c r="C41" i="9"/>
  <c r="B36" i="9"/>
  <c r="Q36" i="9" s="1"/>
  <c r="A31" i="9"/>
  <c r="C25" i="9"/>
  <c r="B20" i="9"/>
  <c r="A15" i="9"/>
  <c r="C9" i="9"/>
  <c r="A51" i="9"/>
  <c r="C45" i="9"/>
  <c r="B40" i="9"/>
  <c r="Q40" i="9" s="1"/>
  <c r="A35" i="9"/>
  <c r="C29" i="9"/>
  <c r="B24" i="9"/>
  <c r="Q24" i="9" s="1"/>
  <c r="A19" i="9"/>
  <c r="C13" i="9"/>
  <c r="B8" i="9"/>
  <c r="C49" i="9"/>
  <c r="B44" i="9"/>
  <c r="Q44" i="9" s="1"/>
  <c r="A39" i="9"/>
  <c r="C33" i="9"/>
  <c r="B28" i="9"/>
  <c r="Q28" i="9" s="1"/>
  <c r="A23" i="9"/>
  <c r="C17" i="9"/>
  <c r="B12" i="9"/>
  <c r="A7" i="9"/>
  <c r="C53" i="9"/>
  <c r="B32" i="9"/>
  <c r="Q32" i="9" s="1"/>
  <c r="A11" i="9"/>
  <c r="B48" i="9"/>
  <c r="Q48" i="9" s="1"/>
  <c r="A27" i="9"/>
  <c r="C5" i="9"/>
  <c r="A43" i="9"/>
  <c r="C21" i="9"/>
  <c r="C37" i="9"/>
  <c r="B16" i="9"/>
  <c r="S22" i="30"/>
  <c r="R22" i="30"/>
  <c r="U29" i="30"/>
  <c r="T29" i="30"/>
  <c r="S29" i="30"/>
  <c r="R29" i="30"/>
  <c r="U8" i="30"/>
  <c r="T8" i="30"/>
  <c r="S16" i="30"/>
  <c r="R16" i="30"/>
  <c r="T30" i="30"/>
  <c r="S30" i="30"/>
  <c r="R30" i="30"/>
  <c r="U30" i="30"/>
  <c r="U25" i="30"/>
  <c r="T25" i="30"/>
  <c r="S25" i="30"/>
  <c r="R25" i="30"/>
  <c r="U5" i="30"/>
  <c r="T5" i="30"/>
  <c r="S13" i="30"/>
  <c r="R13" i="30"/>
  <c r="S21" i="30"/>
  <c r="R21" i="30"/>
  <c r="T50" i="30"/>
  <c r="S50" i="30"/>
  <c r="R50" i="30"/>
  <c r="U50" i="30"/>
  <c r="S31" i="30"/>
  <c r="R31" i="30"/>
  <c r="U31" i="30"/>
  <c r="T31" i="30"/>
  <c r="S47" i="30"/>
  <c r="R47" i="30"/>
  <c r="U47" i="30"/>
  <c r="T47" i="30"/>
  <c r="R24" i="30"/>
  <c r="U24" i="30"/>
  <c r="T24" i="30"/>
  <c r="S24" i="30"/>
  <c r="R40" i="30"/>
  <c r="U40" i="30"/>
  <c r="T40" i="30"/>
  <c r="S40" i="30"/>
  <c r="S31" i="31"/>
  <c r="R31" i="31"/>
  <c r="U31" i="31"/>
  <c r="T31" i="31"/>
  <c r="S39" i="31"/>
  <c r="R39" i="31"/>
  <c r="U39" i="31"/>
  <c r="T39" i="31"/>
  <c r="S47" i="31"/>
  <c r="R47" i="31"/>
  <c r="U47" i="31"/>
  <c r="T47" i="31"/>
  <c r="S9" i="31"/>
  <c r="R9" i="31"/>
  <c r="S13" i="31"/>
  <c r="R13" i="31"/>
  <c r="S17" i="31"/>
  <c r="R17" i="31"/>
  <c r="S21" i="31"/>
  <c r="R21" i="31"/>
  <c r="U25" i="31"/>
  <c r="T25" i="31"/>
  <c r="S25" i="31"/>
  <c r="R25" i="31"/>
  <c r="T30" i="31"/>
  <c r="S30" i="31"/>
  <c r="R30" i="31"/>
  <c r="U30" i="31"/>
  <c r="T38" i="31"/>
  <c r="S38" i="31"/>
  <c r="R38" i="31"/>
  <c r="U38" i="31"/>
  <c r="T46" i="31"/>
  <c r="S46" i="31"/>
  <c r="R46" i="31"/>
  <c r="U46" i="31"/>
  <c r="U6" i="27"/>
  <c r="T6" i="27"/>
  <c r="S10" i="27"/>
  <c r="R10" i="27"/>
  <c r="S14" i="27"/>
  <c r="R14" i="27"/>
  <c r="S18" i="27"/>
  <c r="R18" i="27"/>
  <c r="S22" i="27"/>
  <c r="R22" i="27"/>
  <c r="T26" i="27"/>
  <c r="S26" i="27"/>
  <c r="R26" i="27"/>
  <c r="U26" i="27"/>
  <c r="T30" i="27"/>
  <c r="S30" i="27"/>
  <c r="R30" i="27"/>
  <c r="U30" i="27"/>
  <c r="T34" i="27"/>
  <c r="S34" i="27"/>
  <c r="R34" i="27"/>
  <c r="U34" i="27"/>
  <c r="T38" i="27"/>
  <c r="S38" i="27"/>
  <c r="R38" i="27"/>
  <c r="U38" i="27"/>
  <c r="T42" i="27"/>
  <c r="S42" i="27"/>
  <c r="R42" i="27"/>
  <c r="U42" i="27"/>
  <c r="T46" i="27"/>
  <c r="S46" i="27"/>
  <c r="R46" i="27"/>
  <c r="U46" i="27"/>
  <c r="T50" i="27"/>
  <c r="S50" i="27"/>
  <c r="R50" i="27"/>
  <c r="U50" i="27"/>
  <c r="R44" i="29"/>
  <c r="U44" i="29"/>
  <c r="T44" i="29"/>
  <c r="S44" i="29"/>
  <c r="U5" i="29"/>
  <c r="T5" i="29"/>
  <c r="U37" i="29"/>
  <c r="T37" i="29"/>
  <c r="S37" i="29"/>
  <c r="R37" i="29"/>
  <c r="S16" i="29"/>
  <c r="R16" i="29"/>
  <c r="R48" i="29"/>
  <c r="U48" i="29"/>
  <c r="T48" i="29"/>
  <c r="S48" i="29"/>
  <c r="U33" i="29"/>
  <c r="T33" i="29"/>
  <c r="S33" i="29"/>
  <c r="R33" i="29"/>
  <c r="S10" i="29"/>
  <c r="R10" i="29"/>
  <c r="T26" i="29"/>
  <c r="S26" i="29"/>
  <c r="R26" i="29"/>
  <c r="U26" i="29"/>
  <c r="T42" i="29"/>
  <c r="S42" i="29"/>
  <c r="R42" i="29"/>
  <c r="U42" i="29"/>
  <c r="S11" i="29"/>
  <c r="R11" i="29"/>
  <c r="S27" i="29"/>
  <c r="R27" i="29"/>
  <c r="U27" i="29"/>
  <c r="T27" i="29"/>
  <c r="S43" i="29"/>
  <c r="R43" i="29"/>
  <c r="U43" i="29"/>
  <c r="T43" i="29"/>
  <c r="S27" i="28"/>
  <c r="R27" i="28"/>
  <c r="U27" i="28"/>
  <c r="T27" i="28"/>
  <c r="S12" i="28"/>
  <c r="R12" i="28"/>
  <c r="R44" i="28"/>
  <c r="U44" i="28"/>
  <c r="T44" i="28"/>
  <c r="S44" i="28"/>
  <c r="S23" i="28"/>
  <c r="R23" i="28"/>
  <c r="U8" i="28"/>
  <c r="T8" i="28"/>
  <c r="R40" i="28"/>
  <c r="U40" i="28"/>
  <c r="T40" i="28"/>
  <c r="S40" i="28"/>
  <c r="S13" i="28"/>
  <c r="R13" i="28"/>
  <c r="U29" i="28"/>
  <c r="T29" i="28"/>
  <c r="S29" i="28"/>
  <c r="R29" i="28"/>
  <c r="U45" i="28"/>
  <c r="T45" i="28"/>
  <c r="S45" i="28"/>
  <c r="R45" i="28"/>
  <c r="S14" i="28"/>
  <c r="R14" i="28"/>
  <c r="T30" i="28"/>
  <c r="S30" i="28"/>
  <c r="R30" i="28"/>
  <c r="U30" i="28"/>
  <c r="T46" i="28"/>
  <c r="S46" i="28"/>
  <c r="R46" i="28"/>
  <c r="U46" i="28"/>
  <c r="S20" i="30"/>
  <c r="R20" i="30"/>
  <c r="U41" i="30"/>
  <c r="T41" i="30"/>
  <c r="S41" i="30"/>
  <c r="R41" i="30"/>
  <c r="S23" i="30"/>
  <c r="R23" i="30"/>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B53" i="17"/>
  <c r="Q53" i="17" s="1"/>
  <c r="B52" i="17"/>
  <c r="Q52" i="17" s="1"/>
  <c r="B51" i="17"/>
  <c r="Q51" i="17" s="1"/>
  <c r="B50" i="17"/>
  <c r="Q50" i="17" s="1"/>
  <c r="B49" i="17"/>
  <c r="Q49" i="17" s="1"/>
  <c r="B48" i="17"/>
  <c r="Q48" i="17" s="1"/>
  <c r="B47" i="17"/>
  <c r="Q47" i="17" s="1"/>
  <c r="B46" i="17"/>
  <c r="Q46" i="17" s="1"/>
  <c r="B45" i="17"/>
  <c r="Q45" i="17" s="1"/>
  <c r="B44" i="17"/>
  <c r="Q44" i="17" s="1"/>
  <c r="B43" i="17"/>
  <c r="Q43" i="17" s="1"/>
  <c r="B42" i="17"/>
  <c r="Q42" i="17" s="1"/>
  <c r="B41" i="17"/>
  <c r="Q41" i="17" s="1"/>
  <c r="B40" i="17"/>
  <c r="Q40" i="17" s="1"/>
  <c r="B39" i="17"/>
  <c r="Q39" i="17" s="1"/>
  <c r="B38" i="17"/>
  <c r="Q38" i="17" s="1"/>
  <c r="B37" i="17"/>
  <c r="Q37" i="17" s="1"/>
  <c r="B36" i="17"/>
  <c r="Q36" i="17" s="1"/>
  <c r="B35" i="17"/>
  <c r="Q35" i="17" s="1"/>
  <c r="B34" i="17"/>
  <c r="Q34" i="17" s="1"/>
  <c r="B33" i="17"/>
  <c r="Q33" i="17" s="1"/>
  <c r="B32" i="17"/>
  <c r="Q32" i="17" s="1"/>
  <c r="B31" i="17"/>
  <c r="Q31" i="17" s="1"/>
  <c r="B30" i="17"/>
  <c r="Q30" i="17" s="1"/>
  <c r="B29" i="17"/>
  <c r="Q29" i="17" s="1"/>
  <c r="B28" i="17"/>
  <c r="Q28" i="17" s="1"/>
  <c r="B27" i="17"/>
  <c r="Q27" i="17" s="1"/>
  <c r="B26" i="17"/>
  <c r="Q26" i="17" s="1"/>
  <c r="B25" i="17"/>
  <c r="Q25" i="17" s="1"/>
  <c r="B24" i="17"/>
  <c r="Q24" i="17" s="1"/>
  <c r="B23" i="17"/>
  <c r="B22" i="17"/>
  <c r="B21" i="17"/>
  <c r="B20" i="17"/>
  <c r="B19" i="17"/>
  <c r="B18" i="17"/>
  <c r="B17" i="17"/>
  <c r="B16" i="17"/>
  <c r="B15" i="17"/>
  <c r="B14" i="17"/>
  <c r="B13" i="17"/>
  <c r="B12" i="17"/>
  <c r="B11" i="17"/>
  <c r="B10" i="17"/>
  <c r="B9" i="17"/>
  <c r="B8" i="17"/>
  <c r="B7" i="17"/>
  <c r="B6" i="17"/>
  <c r="B5"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D51" i="17"/>
  <c r="D47" i="17"/>
  <c r="D43" i="17"/>
  <c r="D39" i="17"/>
  <c r="D35" i="17"/>
  <c r="D31" i="17"/>
  <c r="D27" i="17"/>
  <c r="D23" i="17"/>
  <c r="D19" i="17"/>
  <c r="D15" i="17"/>
  <c r="D11" i="17"/>
  <c r="D7" i="17"/>
  <c r="D50" i="17"/>
  <c r="D46" i="17"/>
  <c r="D42" i="17"/>
  <c r="D38" i="17"/>
  <c r="D34" i="17"/>
  <c r="D30" i="17"/>
  <c r="D26" i="17"/>
  <c r="D22" i="17"/>
  <c r="D18" i="17"/>
  <c r="D14" i="17"/>
  <c r="D10" i="17"/>
  <c r="D6" i="17"/>
  <c r="D53" i="17"/>
  <c r="D49" i="17"/>
  <c r="D45" i="17"/>
  <c r="D41" i="17"/>
  <c r="D37" i="17"/>
  <c r="D33" i="17"/>
  <c r="D29" i="17"/>
  <c r="D25" i="17"/>
  <c r="D21" i="17"/>
  <c r="D17" i="17"/>
  <c r="D13" i="17"/>
  <c r="D9" i="17"/>
  <c r="D5" i="17"/>
  <c r="D48" i="17"/>
  <c r="D32" i="17"/>
  <c r="D16" i="17"/>
  <c r="D44" i="17"/>
  <c r="D28" i="17"/>
  <c r="D12" i="17"/>
  <c r="D40" i="17"/>
  <c r="D24" i="17"/>
  <c r="D8" i="17"/>
  <c r="D20" i="17"/>
  <c r="D52" i="17"/>
  <c r="D36" i="17"/>
  <c r="C52" i="6"/>
  <c r="B51" i="6"/>
  <c r="Q51" i="6" s="1"/>
  <c r="A50" i="6"/>
  <c r="C48" i="6"/>
  <c r="B47" i="6"/>
  <c r="Q47" i="6" s="1"/>
  <c r="A46" i="6"/>
  <c r="C44" i="6"/>
  <c r="B43" i="6"/>
  <c r="Q43" i="6" s="1"/>
  <c r="A42" i="6"/>
  <c r="C40" i="6"/>
  <c r="B39" i="6"/>
  <c r="Q39" i="6" s="1"/>
  <c r="A38" i="6"/>
  <c r="C36" i="6"/>
  <c r="B35" i="6"/>
  <c r="Q35" i="6" s="1"/>
  <c r="A34" i="6"/>
  <c r="C32" i="6"/>
  <c r="B31" i="6"/>
  <c r="Q31" i="6" s="1"/>
  <c r="A30" i="6"/>
  <c r="C28" i="6"/>
  <c r="B27" i="6"/>
  <c r="Q27" i="6" s="1"/>
  <c r="A26" i="6"/>
  <c r="C24" i="6"/>
  <c r="B23" i="6"/>
  <c r="A22" i="6"/>
  <c r="C20" i="6"/>
  <c r="B19" i="6"/>
  <c r="A18" i="6"/>
  <c r="C16" i="6"/>
  <c r="B15" i="6"/>
  <c r="A14" i="6"/>
  <c r="C12" i="6"/>
  <c r="B11" i="6"/>
  <c r="A10" i="6"/>
  <c r="C8" i="6"/>
  <c r="B7" i="6"/>
  <c r="A6" i="6"/>
  <c r="C53" i="6"/>
  <c r="B52" i="6"/>
  <c r="Q52" i="6" s="1"/>
  <c r="A51" i="6"/>
  <c r="C49" i="6"/>
  <c r="B48" i="6"/>
  <c r="Q48" i="6" s="1"/>
  <c r="A47" i="6"/>
  <c r="C45" i="6"/>
  <c r="B44" i="6"/>
  <c r="Q44" i="6" s="1"/>
  <c r="A43" i="6"/>
  <c r="C41" i="6"/>
  <c r="B40" i="6"/>
  <c r="Q40" i="6" s="1"/>
  <c r="A39" i="6"/>
  <c r="C37" i="6"/>
  <c r="B36" i="6"/>
  <c r="Q36" i="6" s="1"/>
  <c r="A35" i="6"/>
  <c r="C33" i="6"/>
  <c r="B32" i="6"/>
  <c r="Q32" i="6" s="1"/>
  <c r="A31" i="6"/>
  <c r="C29" i="6"/>
  <c r="B28" i="6"/>
  <c r="Q28" i="6" s="1"/>
  <c r="A27" i="6"/>
  <c r="C25" i="6"/>
  <c r="B24" i="6"/>
  <c r="Q24" i="6" s="1"/>
  <c r="A23" i="6"/>
  <c r="C21" i="6"/>
  <c r="B20" i="6"/>
  <c r="A19" i="6"/>
  <c r="C17" i="6"/>
  <c r="B16" i="6"/>
  <c r="A15" i="6"/>
  <c r="C13" i="6"/>
  <c r="B12" i="6"/>
  <c r="A11" i="6"/>
  <c r="C9" i="6"/>
  <c r="B8" i="6"/>
  <c r="A7" i="6"/>
  <c r="C5" i="6"/>
  <c r="A53" i="6"/>
  <c r="B50" i="6"/>
  <c r="Q50" i="6" s="1"/>
  <c r="C47" i="6"/>
  <c r="A45" i="6"/>
  <c r="B42" i="6"/>
  <c r="Q42" i="6" s="1"/>
  <c r="C39" i="6"/>
  <c r="A37" i="6"/>
  <c r="B34" i="6"/>
  <c r="Q34" i="6" s="1"/>
  <c r="C31" i="6"/>
  <c r="A29" i="6"/>
  <c r="B26" i="6"/>
  <c r="Q26" i="6" s="1"/>
  <c r="C23" i="6"/>
  <c r="A21" i="6"/>
  <c r="B18" i="6"/>
  <c r="C15" i="6"/>
  <c r="A13" i="6"/>
  <c r="B10" i="6"/>
  <c r="C7" i="6"/>
  <c r="A5" i="6"/>
  <c r="A52" i="6"/>
  <c r="B49" i="6"/>
  <c r="Q49" i="6" s="1"/>
  <c r="C46" i="6"/>
  <c r="A44" i="6"/>
  <c r="B41" i="6"/>
  <c r="Q41" i="6" s="1"/>
  <c r="C38" i="6"/>
  <c r="A36" i="6"/>
  <c r="B33" i="6"/>
  <c r="Q33" i="6" s="1"/>
  <c r="C30" i="6"/>
  <c r="A28" i="6"/>
  <c r="B25" i="6"/>
  <c r="Q25" i="6" s="1"/>
  <c r="C22" i="6"/>
  <c r="A20" i="6"/>
  <c r="B17" i="6"/>
  <c r="C14" i="6"/>
  <c r="A12" i="6"/>
  <c r="B9" i="6"/>
  <c r="C6" i="6"/>
  <c r="C51" i="6"/>
  <c r="A49" i="6"/>
  <c r="B46" i="6"/>
  <c r="Q46" i="6" s="1"/>
  <c r="C43" i="6"/>
  <c r="A41" i="6"/>
  <c r="B38" i="6"/>
  <c r="Q38" i="6" s="1"/>
  <c r="C35" i="6"/>
  <c r="A33" i="6"/>
  <c r="B30" i="6"/>
  <c r="Q30" i="6" s="1"/>
  <c r="C27" i="6"/>
  <c r="A25" i="6"/>
  <c r="B22" i="6"/>
  <c r="C19" i="6"/>
  <c r="A17" i="6"/>
  <c r="B14" i="6"/>
  <c r="C11" i="6"/>
  <c r="A9" i="6"/>
  <c r="B6" i="6"/>
  <c r="B45" i="6"/>
  <c r="Q45" i="6" s="1"/>
  <c r="C34" i="6"/>
  <c r="A24" i="6"/>
  <c r="B13" i="6"/>
  <c r="B53" i="6"/>
  <c r="Q53" i="6" s="1"/>
  <c r="C42" i="6"/>
  <c r="A32" i="6"/>
  <c r="B21" i="6"/>
  <c r="C10" i="6"/>
  <c r="C50" i="6"/>
  <c r="A40" i="6"/>
  <c r="B29" i="6"/>
  <c r="Q29" i="6" s="1"/>
  <c r="C18" i="6"/>
  <c r="A8" i="6"/>
  <c r="A16" i="6"/>
  <c r="A48" i="6"/>
  <c r="B5" i="6"/>
  <c r="B37" i="6"/>
  <c r="Q37" i="6" s="1"/>
  <c r="C26" i="6"/>
  <c r="A53" i="10"/>
  <c r="C51" i="10"/>
  <c r="B50" i="10"/>
  <c r="Q50" i="10" s="1"/>
  <c r="A49" i="10"/>
  <c r="C47" i="10"/>
  <c r="B46" i="10"/>
  <c r="Q46" i="10" s="1"/>
  <c r="C52" i="10"/>
  <c r="B51" i="10"/>
  <c r="Q51" i="10" s="1"/>
  <c r="A50" i="10"/>
  <c r="C48" i="10"/>
  <c r="B47" i="10"/>
  <c r="Q47" i="10" s="1"/>
  <c r="A46" i="10"/>
  <c r="C44" i="10"/>
  <c r="C53" i="10"/>
  <c r="B52" i="10"/>
  <c r="Q52" i="10" s="1"/>
  <c r="A51" i="10"/>
  <c r="C49" i="10"/>
  <c r="B48" i="10"/>
  <c r="Q48" i="10" s="1"/>
  <c r="A47" i="10"/>
  <c r="C45" i="10"/>
  <c r="B53" i="10"/>
  <c r="Q53" i="10" s="1"/>
  <c r="A48" i="10"/>
  <c r="B44" i="10"/>
  <c r="Q44" i="10" s="1"/>
  <c r="A43" i="10"/>
  <c r="C41" i="10"/>
  <c r="B40" i="10"/>
  <c r="Q40" i="10" s="1"/>
  <c r="A39" i="10"/>
  <c r="C37" i="10"/>
  <c r="B36" i="10"/>
  <c r="Q36" i="10" s="1"/>
  <c r="A35" i="10"/>
  <c r="C33" i="10"/>
  <c r="B32" i="10"/>
  <c r="Q32" i="10" s="1"/>
  <c r="A31" i="10"/>
  <c r="C29" i="10"/>
  <c r="B28" i="10"/>
  <c r="Q28" i="10" s="1"/>
  <c r="A27" i="10"/>
  <c r="C25" i="10"/>
  <c r="B24" i="10"/>
  <c r="Q24" i="10" s="1"/>
  <c r="A23" i="10"/>
  <c r="C21" i="10"/>
  <c r="B20" i="10"/>
  <c r="A19" i="10"/>
  <c r="C17" i="10"/>
  <c r="B16" i="10"/>
  <c r="A15" i="10"/>
  <c r="C13" i="10"/>
  <c r="B12" i="10"/>
  <c r="A11" i="10"/>
  <c r="C9" i="10"/>
  <c r="B8" i="10"/>
  <c r="A7" i="10"/>
  <c r="C5" i="10"/>
  <c r="A52" i="10"/>
  <c r="C46" i="10"/>
  <c r="A44" i="10"/>
  <c r="C42" i="10"/>
  <c r="B41" i="10"/>
  <c r="Q41" i="10" s="1"/>
  <c r="A40" i="10"/>
  <c r="C38" i="10"/>
  <c r="B37" i="10"/>
  <c r="Q37" i="10" s="1"/>
  <c r="A36" i="10"/>
  <c r="C34" i="10"/>
  <c r="B33" i="10"/>
  <c r="Q33" i="10" s="1"/>
  <c r="A32" i="10"/>
  <c r="C30" i="10"/>
  <c r="B29" i="10"/>
  <c r="Q29" i="10" s="1"/>
  <c r="A28" i="10"/>
  <c r="C26" i="10"/>
  <c r="B25" i="10"/>
  <c r="Q25" i="10" s="1"/>
  <c r="A24" i="10"/>
  <c r="C22" i="10"/>
  <c r="B21" i="10"/>
  <c r="A20" i="10"/>
  <c r="C18" i="10"/>
  <c r="B17" i="10"/>
  <c r="A16" i="10"/>
  <c r="C14" i="10"/>
  <c r="B13" i="10"/>
  <c r="A12" i="10"/>
  <c r="C10" i="10"/>
  <c r="B9" i="10"/>
  <c r="A8" i="10"/>
  <c r="C6" i="10"/>
  <c r="B5" i="10"/>
  <c r="C50" i="10"/>
  <c r="B45" i="10"/>
  <c r="Q45" i="10" s="1"/>
  <c r="C43" i="10"/>
  <c r="B42" i="10"/>
  <c r="Q42" i="10" s="1"/>
  <c r="A41" i="10"/>
  <c r="C39" i="10"/>
  <c r="B38" i="10"/>
  <c r="Q38" i="10" s="1"/>
  <c r="A37" i="10"/>
  <c r="C35" i="10"/>
  <c r="B34" i="10"/>
  <c r="Q34" i="10" s="1"/>
  <c r="A33" i="10"/>
  <c r="C31" i="10"/>
  <c r="B30" i="10"/>
  <c r="Q30" i="10" s="1"/>
  <c r="A29" i="10"/>
  <c r="C27" i="10"/>
  <c r="B26" i="10"/>
  <c r="Q26" i="10" s="1"/>
  <c r="A25" i="10"/>
  <c r="C23" i="10"/>
  <c r="B22" i="10"/>
  <c r="A21" i="10"/>
  <c r="C19" i="10"/>
  <c r="B18" i="10"/>
  <c r="A17" i="10"/>
  <c r="C15" i="10"/>
  <c r="B14" i="10"/>
  <c r="A13" i="10"/>
  <c r="C11" i="10"/>
  <c r="B10" i="10"/>
  <c r="A9" i="10"/>
  <c r="C7" i="10"/>
  <c r="B6" i="10"/>
  <c r="A5" i="10"/>
  <c r="B43" i="10"/>
  <c r="Q43" i="10" s="1"/>
  <c r="A38" i="10"/>
  <c r="C32" i="10"/>
  <c r="B27" i="10"/>
  <c r="Q27" i="10" s="1"/>
  <c r="A22" i="10"/>
  <c r="C16" i="10"/>
  <c r="B11" i="10"/>
  <c r="A6" i="10"/>
  <c r="A42" i="10"/>
  <c r="C36" i="10"/>
  <c r="B31" i="10"/>
  <c r="Q31" i="10" s="1"/>
  <c r="A26" i="10"/>
  <c r="C20" i="10"/>
  <c r="B15" i="10"/>
  <c r="A10" i="10"/>
  <c r="B49" i="10"/>
  <c r="Q49" i="10" s="1"/>
  <c r="C40" i="10"/>
  <c r="B35" i="10"/>
  <c r="Q35" i="10" s="1"/>
  <c r="A30" i="10"/>
  <c r="C24" i="10"/>
  <c r="B19" i="10"/>
  <c r="A14" i="10"/>
  <c r="C8" i="10"/>
  <c r="B39" i="10"/>
  <c r="Q39" i="10" s="1"/>
  <c r="A18" i="10"/>
  <c r="A34" i="10"/>
  <c r="C12" i="10"/>
  <c r="C28" i="10"/>
  <c r="B7" i="10"/>
  <c r="A45" i="10"/>
  <c r="B23" i="10"/>
  <c r="U53" i="30"/>
  <c r="T53" i="30"/>
  <c r="S53" i="30"/>
  <c r="R53" i="30"/>
  <c r="S10" i="30"/>
  <c r="R10" i="30"/>
  <c r="S18" i="30"/>
  <c r="R18" i="30"/>
  <c r="T38" i="30"/>
  <c r="S38" i="30"/>
  <c r="R38" i="30"/>
  <c r="U38" i="30"/>
  <c r="U33" i="30"/>
  <c r="T33" i="30"/>
  <c r="S33" i="30"/>
  <c r="R33" i="30"/>
  <c r="U7" i="30"/>
  <c r="T7" i="30"/>
  <c r="S15" i="30"/>
  <c r="R15" i="30"/>
  <c r="T26" i="30"/>
  <c r="S26" i="30"/>
  <c r="R26" i="30"/>
  <c r="U26" i="30"/>
  <c r="S35" i="30"/>
  <c r="R35" i="30"/>
  <c r="U35" i="30"/>
  <c r="T35" i="30"/>
  <c r="S51" i="30"/>
  <c r="R51" i="30"/>
  <c r="U51" i="30"/>
  <c r="T51" i="30"/>
  <c r="R28" i="30"/>
  <c r="U28" i="30"/>
  <c r="T28" i="30"/>
  <c r="S28" i="30"/>
  <c r="R44" i="30"/>
  <c r="U44" i="30"/>
  <c r="T44" i="30"/>
  <c r="S44" i="30"/>
  <c r="U33" i="31"/>
  <c r="T33" i="31"/>
  <c r="S33" i="31"/>
  <c r="R33" i="31"/>
  <c r="U41" i="31"/>
  <c r="T41" i="31"/>
  <c r="S41" i="31"/>
  <c r="R41" i="31"/>
  <c r="U49" i="31"/>
  <c r="T49" i="31"/>
  <c r="S49" i="31"/>
  <c r="R49" i="31"/>
  <c r="U6" i="31"/>
  <c r="T6" i="31"/>
  <c r="S10" i="31"/>
  <c r="R10" i="31"/>
  <c r="S14" i="31"/>
  <c r="R14" i="31"/>
  <c r="S18" i="31"/>
  <c r="R18" i="31"/>
  <c r="S22" i="31"/>
  <c r="R22" i="31"/>
  <c r="T26" i="31"/>
  <c r="S26" i="31"/>
  <c r="R26" i="31"/>
  <c r="U26" i="31"/>
  <c r="R32" i="31"/>
  <c r="U32" i="31"/>
  <c r="T32" i="31"/>
  <c r="S32" i="31"/>
  <c r="R40" i="31"/>
  <c r="U40" i="31"/>
  <c r="T40" i="31"/>
  <c r="S40" i="31"/>
  <c r="R48" i="31"/>
  <c r="U48" i="31"/>
  <c r="T48" i="31"/>
  <c r="S48" i="31"/>
  <c r="U7" i="27"/>
  <c r="T7" i="27"/>
  <c r="S11" i="27"/>
  <c r="R11" i="27"/>
  <c r="S15" i="27"/>
  <c r="R15" i="27"/>
  <c r="S19" i="27"/>
  <c r="R19" i="27"/>
  <c r="S23" i="27"/>
  <c r="R23" i="27"/>
  <c r="S27" i="27"/>
  <c r="R27" i="27"/>
  <c r="U27" i="27"/>
  <c r="T27" i="27"/>
  <c r="S31" i="27"/>
  <c r="R31" i="27"/>
  <c r="U31" i="27"/>
  <c r="T31" i="27"/>
  <c r="S35" i="27"/>
  <c r="R35" i="27"/>
  <c r="U35" i="27"/>
  <c r="T35" i="27"/>
  <c r="S39" i="27"/>
  <c r="R39" i="27"/>
  <c r="U39" i="27"/>
  <c r="T39" i="27"/>
  <c r="S43" i="27"/>
  <c r="R43" i="27"/>
  <c r="U43" i="27"/>
  <c r="T43" i="27"/>
  <c r="S47" i="27"/>
  <c r="R47" i="27"/>
  <c r="U47" i="27"/>
  <c r="T47" i="27"/>
  <c r="S51" i="27"/>
  <c r="R51" i="27"/>
  <c r="U51" i="27"/>
  <c r="T51" i="27"/>
  <c r="S20" i="29"/>
  <c r="R20" i="29"/>
  <c r="S13" i="29"/>
  <c r="R13" i="29"/>
  <c r="U45" i="29"/>
  <c r="T45" i="29"/>
  <c r="S45" i="29"/>
  <c r="R45" i="29"/>
  <c r="R24" i="29"/>
  <c r="U24" i="29"/>
  <c r="T24" i="29"/>
  <c r="S24" i="29"/>
  <c r="S9" i="29"/>
  <c r="R9" i="29"/>
  <c r="U41" i="29"/>
  <c r="T41" i="29"/>
  <c r="S41" i="29"/>
  <c r="R41" i="29"/>
  <c r="S14" i="29"/>
  <c r="R14" i="29"/>
  <c r="T30" i="29"/>
  <c r="S30" i="29"/>
  <c r="R30" i="29"/>
  <c r="U30" i="29"/>
  <c r="T46" i="29"/>
  <c r="S46" i="29"/>
  <c r="R46" i="29"/>
  <c r="U46" i="29"/>
  <c r="S15" i="29"/>
  <c r="R15" i="29"/>
  <c r="S31" i="29"/>
  <c r="R31" i="29"/>
  <c r="U31" i="29"/>
  <c r="T31" i="29"/>
  <c r="S47" i="29"/>
  <c r="R47" i="29"/>
  <c r="U47" i="29"/>
  <c r="T47" i="29"/>
  <c r="S35" i="28"/>
  <c r="R35" i="28"/>
  <c r="U35" i="28"/>
  <c r="T35" i="28"/>
  <c r="S20" i="28"/>
  <c r="R20" i="28"/>
  <c r="S31" i="28"/>
  <c r="R31" i="28"/>
  <c r="U31" i="28"/>
  <c r="T31" i="28"/>
  <c r="S16" i="28"/>
  <c r="R16" i="28"/>
  <c r="R48" i="28"/>
  <c r="U48" i="28"/>
  <c r="T48" i="28"/>
  <c r="S48" i="28"/>
  <c r="S17" i="28"/>
  <c r="R17" i="28"/>
  <c r="U33" i="28"/>
  <c r="T33" i="28"/>
  <c r="S33" i="28"/>
  <c r="R33" i="28"/>
  <c r="U49" i="28"/>
  <c r="T49" i="28"/>
  <c r="S49" i="28"/>
  <c r="R49" i="28"/>
  <c r="S18" i="28"/>
  <c r="R18" i="28"/>
  <c r="T34" i="28"/>
  <c r="S34" i="28"/>
  <c r="R34" i="28"/>
  <c r="U34" i="28"/>
  <c r="T50" i="28"/>
  <c r="S50" i="28"/>
  <c r="R50" i="28"/>
  <c r="U50" i="28"/>
  <c r="R52" i="28"/>
  <c r="U52" i="28"/>
  <c r="T52" i="28"/>
  <c r="S52" i="28"/>
  <c r="AI7" i="2"/>
  <c r="AH7" i="2"/>
  <c r="AG11" i="2"/>
  <c r="AF11" i="2"/>
  <c r="AG15" i="2"/>
  <c r="AF15" i="2"/>
  <c r="AG19" i="2"/>
  <c r="AF19" i="2"/>
  <c r="AF8" i="2"/>
  <c r="AG8" i="2"/>
  <c r="AF12" i="2"/>
  <c r="AG12" i="2"/>
  <c r="AF16" i="2"/>
  <c r="AG16" i="2"/>
  <c r="AF20" i="2"/>
  <c r="AG20" i="2"/>
  <c r="AG9" i="2"/>
  <c r="AF9" i="2"/>
  <c r="AG13" i="2"/>
  <c r="AF13" i="2"/>
  <c r="AG17" i="2"/>
  <c r="AF17" i="2"/>
  <c r="AG21" i="2"/>
  <c r="AF21" i="2"/>
  <c r="AH6" i="2"/>
  <c r="AI6" i="2"/>
  <c r="AF10" i="2"/>
  <c r="AG10" i="2"/>
  <c r="AF14" i="2"/>
  <c r="AG14" i="2"/>
  <c r="AF18" i="2"/>
  <c r="AG18" i="2"/>
  <c r="AF22" i="2"/>
  <c r="AG22" i="2"/>
  <c r="H25" i="2"/>
  <c r="G25" i="2"/>
  <c r="H29" i="2"/>
  <c r="G29" i="2"/>
  <c r="H33" i="2"/>
  <c r="G33" i="2"/>
  <c r="H37" i="2"/>
  <c r="G37" i="2"/>
  <c r="H41" i="2"/>
  <c r="G41" i="2"/>
  <c r="H45" i="2"/>
  <c r="G45" i="2"/>
  <c r="H49" i="2"/>
  <c r="G49" i="2"/>
  <c r="H53" i="2"/>
  <c r="G53" i="2"/>
  <c r="H6" i="2"/>
  <c r="G6" i="2"/>
  <c r="H10" i="2"/>
  <c r="L10" i="2" s="1"/>
  <c r="G10" i="2"/>
  <c r="H14" i="2"/>
  <c r="L14" i="2" s="1"/>
  <c r="G14" i="2"/>
  <c r="H18" i="2"/>
  <c r="L18" i="2" s="1"/>
  <c r="G18" i="2"/>
  <c r="H22" i="2"/>
  <c r="L22" i="2" s="1"/>
  <c r="G22" i="2"/>
  <c r="H26" i="2"/>
  <c r="G26" i="2"/>
  <c r="H30" i="2"/>
  <c r="G30" i="2"/>
  <c r="H34" i="2"/>
  <c r="G34" i="2"/>
  <c r="H38" i="2"/>
  <c r="G38" i="2"/>
  <c r="H42" i="2"/>
  <c r="G42" i="2"/>
  <c r="H46" i="2"/>
  <c r="G46" i="2"/>
  <c r="H50" i="2"/>
  <c r="G50" i="2"/>
  <c r="H7" i="2"/>
  <c r="L7" i="2" s="1"/>
  <c r="G7" i="2"/>
  <c r="H11" i="2"/>
  <c r="G11" i="2"/>
  <c r="H15" i="2"/>
  <c r="G15" i="2"/>
  <c r="H19" i="2"/>
  <c r="L19" i="2" s="1"/>
  <c r="G19" i="2"/>
  <c r="H23" i="2"/>
  <c r="G23" i="2"/>
  <c r="H27" i="2"/>
  <c r="G27" i="2"/>
  <c r="H31" i="2"/>
  <c r="G31" i="2"/>
  <c r="H35" i="2"/>
  <c r="G35" i="2"/>
  <c r="H39" i="2"/>
  <c r="G39" i="2"/>
  <c r="H43" i="2"/>
  <c r="G43" i="2"/>
  <c r="H47" i="2"/>
  <c r="G47" i="2"/>
  <c r="H51" i="2"/>
  <c r="G51" i="2"/>
  <c r="H8" i="2"/>
  <c r="L8" i="2" s="1"/>
  <c r="G8" i="2"/>
  <c r="H12" i="2"/>
  <c r="G12" i="2"/>
  <c r="H16" i="2"/>
  <c r="L16" i="2" s="1"/>
  <c r="G16" i="2"/>
  <c r="H20" i="2"/>
  <c r="G20" i="2"/>
  <c r="H24" i="2"/>
  <c r="G24" i="2"/>
  <c r="H28" i="2"/>
  <c r="G28" i="2"/>
  <c r="H32" i="2"/>
  <c r="G32" i="2"/>
  <c r="H36" i="2"/>
  <c r="G36" i="2"/>
  <c r="H40" i="2"/>
  <c r="G40" i="2"/>
  <c r="H44" i="2"/>
  <c r="G44" i="2"/>
  <c r="H48" i="2"/>
  <c r="G48" i="2"/>
  <c r="H52" i="2"/>
  <c r="G52" i="2"/>
  <c r="H5" i="2"/>
  <c r="G5" i="2"/>
  <c r="H9" i="2"/>
  <c r="G9" i="2"/>
  <c r="H13" i="2"/>
  <c r="L13" i="2" s="1"/>
  <c r="G13" i="2"/>
  <c r="H17" i="2"/>
  <c r="L17" i="2" s="1"/>
  <c r="G17" i="2"/>
  <c r="H21" i="2"/>
  <c r="G21" i="2"/>
  <c r="G4" i="2"/>
  <c r="H4" i="2"/>
  <c r="AH4" i="2"/>
  <c r="AI4" i="2"/>
  <c r="G15" i="25"/>
  <c r="AC53" i="2"/>
  <c r="K51" i="2"/>
  <c r="J47" i="2"/>
  <c r="J14" i="2"/>
  <c r="J16" i="2"/>
  <c r="K43" i="2"/>
  <c r="J6" i="2"/>
  <c r="J15" i="2"/>
  <c r="J24" i="2"/>
  <c r="J28" i="2"/>
  <c r="J32" i="2"/>
  <c r="J36" i="2"/>
  <c r="J40" i="2"/>
  <c r="J44" i="2"/>
  <c r="J48" i="2"/>
  <c r="J52" i="2"/>
  <c r="K13" i="2"/>
  <c r="J7" i="2"/>
  <c r="J25" i="2"/>
  <c r="J29" i="2"/>
  <c r="J33" i="2"/>
  <c r="J37" i="2"/>
  <c r="J41" i="2"/>
  <c r="J45" i="2"/>
  <c r="J49" i="2"/>
  <c r="J53" i="2"/>
  <c r="J8" i="2"/>
  <c r="J22" i="2"/>
  <c r="J26" i="2"/>
  <c r="J30" i="2"/>
  <c r="J34" i="2"/>
  <c r="J38" i="2"/>
  <c r="J42" i="2"/>
  <c r="J46" i="2"/>
  <c r="J50" i="2"/>
  <c r="K5" i="2"/>
  <c r="K21" i="2"/>
  <c r="J23" i="2"/>
  <c r="J27" i="2"/>
  <c r="J31" i="2"/>
  <c r="J35" i="2"/>
  <c r="J39" i="2"/>
  <c r="K20" i="2"/>
  <c r="J9" i="2"/>
  <c r="J17" i="2"/>
  <c r="J10" i="2"/>
  <c r="J18" i="2"/>
  <c r="K12" i="2"/>
  <c r="J11" i="2"/>
  <c r="J19" i="2"/>
  <c r="K4" i="2"/>
  <c r="V10" i="2"/>
  <c r="V18" i="2"/>
  <c r="V20" i="2"/>
  <c r="V14" i="2"/>
  <c r="V22" i="2"/>
  <c r="U17" i="2"/>
  <c r="U16" i="2"/>
  <c r="U21" i="2"/>
  <c r="U7" i="2"/>
  <c r="T17" i="2"/>
  <c r="T8" i="2"/>
  <c r="T7" i="2"/>
  <c r="T18" i="2"/>
  <c r="T10" i="2"/>
  <c r="T16" i="2"/>
  <c r="S20" i="2"/>
  <c r="S19" i="2"/>
  <c r="S10" i="2"/>
  <c r="S14" i="2"/>
  <c r="S13" i="2"/>
  <c r="S18" i="2"/>
  <c r="S17" i="2"/>
  <c r="R16" i="2"/>
  <c r="R21" i="2"/>
  <c r="R22" i="2"/>
  <c r="R19" i="2"/>
  <c r="R20" i="2"/>
  <c r="R10" i="2"/>
  <c r="R17" i="2"/>
  <c r="R18" i="2"/>
  <c r="Q17" i="2"/>
  <c r="Q7" i="2"/>
  <c r="Q13" i="2"/>
  <c r="P21" i="2"/>
  <c r="P8" i="2"/>
  <c r="P17" i="2"/>
  <c r="P19" i="2"/>
  <c r="P12" i="2"/>
  <c r="P13" i="2"/>
  <c r="P14" i="2"/>
  <c r="P16" i="2"/>
  <c r="O10" i="2"/>
  <c r="O18" i="2"/>
  <c r="O12" i="2"/>
  <c r="O20" i="2"/>
  <c r="O21" i="2"/>
  <c r="O14" i="2"/>
  <c r="O22" i="2"/>
  <c r="O7" i="2"/>
  <c r="U8" i="10" l="1"/>
  <c r="T8" i="10"/>
  <c r="S11" i="10"/>
  <c r="R11" i="10"/>
  <c r="T34" i="6"/>
  <c r="S34" i="6"/>
  <c r="R34" i="6"/>
  <c r="U34" i="6"/>
  <c r="R40" i="10"/>
  <c r="U40" i="10"/>
  <c r="T40" i="10"/>
  <c r="S40" i="10"/>
  <c r="S20" i="10"/>
  <c r="R20" i="10"/>
  <c r="S19" i="10"/>
  <c r="R19" i="10"/>
  <c r="S35" i="10"/>
  <c r="R35" i="10"/>
  <c r="U35" i="10"/>
  <c r="T35" i="10"/>
  <c r="T50" i="10"/>
  <c r="S50" i="10"/>
  <c r="R50" i="10"/>
  <c r="U50" i="10"/>
  <c r="S14" i="10"/>
  <c r="R14" i="10"/>
  <c r="T30" i="10"/>
  <c r="S30" i="10"/>
  <c r="R30" i="10"/>
  <c r="U30" i="10"/>
  <c r="S9" i="10"/>
  <c r="R9" i="10"/>
  <c r="U25" i="10"/>
  <c r="T25" i="10"/>
  <c r="S25" i="10"/>
  <c r="R25" i="10"/>
  <c r="U41" i="10"/>
  <c r="T41" i="10"/>
  <c r="S41" i="10"/>
  <c r="R41" i="10"/>
  <c r="U49" i="10"/>
  <c r="T49" i="10"/>
  <c r="S49" i="10"/>
  <c r="R49" i="10"/>
  <c r="R44" i="10"/>
  <c r="U44" i="10"/>
  <c r="T44" i="10"/>
  <c r="S44" i="10"/>
  <c r="S47" i="10"/>
  <c r="R47" i="10"/>
  <c r="U47" i="10"/>
  <c r="T47" i="10"/>
  <c r="S27" i="6"/>
  <c r="R27" i="6"/>
  <c r="U27" i="6"/>
  <c r="T27" i="6"/>
  <c r="S22" i="6"/>
  <c r="R22" i="6"/>
  <c r="S15" i="6"/>
  <c r="R15" i="6"/>
  <c r="S47" i="6"/>
  <c r="R47" i="6"/>
  <c r="U47" i="6"/>
  <c r="T47" i="6"/>
  <c r="S17" i="6"/>
  <c r="R17" i="6"/>
  <c r="U33" i="6"/>
  <c r="T33" i="6"/>
  <c r="S33" i="6"/>
  <c r="R33" i="6"/>
  <c r="U49" i="6"/>
  <c r="T49" i="6"/>
  <c r="S49" i="6"/>
  <c r="R49" i="6"/>
  <c r="S16" i="6"/>
  <c r="R16" i="6"/>
  <c r="R32" i="6"/>
  <c r="U32" i="6"/>
  <c r="T32" i="6"/>
  <c r="S32" i="6"/>
  <c r="R48" i="6"/>
  <c r="U48" i="6"/>
  <c r="T48" i="6"/>
  <c r="S48" i="6"/>
  <c r="U6" i="17"/>
  <c r="T6" i="17"/>
  <c r="S10" i="17"/>
  <c r="R10" i="17"/>
  <c r="S14" i="17"/>
  <c r="R14" i="17"/>
  <c r="S18" i="17"/>
  <c r="R18" i="17"/>
  <c r="S22" i="17"/>
  <c r="R22" i="17"/>
  <c r="T26" i="17"/>
  <c r="U26" i="17"/>
  <c r="S26" i="17"/>
  <c r="R26" i="17"/>
  <c r="U30" i="17"/>
  <c r="T30" i="17"/>
  <c r="S30" i="17"/>
  <c r="R30" i="17"/>
  <c r="U34" i="17"/>
  <c r="T34" i="17"/>
  <c r="S34" i="17"/>
  <c r="R34" i="17"/>
  <c r="U38" i="17"/>
  <c r="T38" i="17"/>
  <c r="S38" i="17"/>
  <c r="R38" i="17"/>
  <c r="U42" i="17"/>
  <c r="T42" i="17"/>
  <c r="S42" i="17"/>
  <c r="R42" i="17"/>
  <c r="U46" i="17"/>
  <c r="T46" i="17"/>
  <c r="S46" i="17"/>
  <c r="R46" i="17"/>
  <c r="U50" i="17"/>
  <c r="T50" i="17"/>
  <c r="S50" i="17"/>
  <c r="R50" i="17"/>
  <c r="U5" i="9"/>
  <c r="T5" i="9"/>
  <c r="S17" i="9"/>
  <c r="R17" i="9"/>
  <c r="S13" i="9"/>
  <c r="R13" i="9"/>
  <c r="S9" i="9"/>
  <c r="R9" i="9"/>
  <c r="S20" i="9"/>
  <c r="R20" i="9"/>
  <c r="R36" i="9"/>
  <c r="U36" i="9"/>
  <c r="T36" i="9"/>
  <c r="S36" i="9"/>
  <c r="R52" i="9"/>
  <c r="U52" i="9"/>
  <c r="T52" i="9"/>
  <c r="S52" i="9"/>
  <c r="S19" i="9"/>
  <c r="R19" i="9"/>
  <c r="S35" i="9"/>
  <c r="R35" i="9"/>
  <c r="U35" i="9"/>
  <c r="T35" i="9"/>
  <c r="S51" i="9"/>
  <c r="R51" i="9"/>
  <c r="U51" i="9"/>
  <c r="T51" i="9"/>
  <c r="S18" i="9"/>
  <c r="R18" i="9"/>
  <c r="T34" i="9"/>
  <c r="S34" i="9"/>
  <c r="R34" i="9"/>
  <c r="U34" i="9"/>
  <c r="T50" i="9"/>
  <c r="S50" i="9"/>
  <c r="R50" i="9"/>
  <c r="U50" i="9"/>
  <c r="U53" i="5"/>
  <c r="T53" i="5"/>
  <c r="S53" i="5"/>
  <c r="R53" i="5"/>
  <c r="U49" i="5"/>
  <c r="T49" i="5"/>
  <c r="S49" i="5"/>
  <c r="R49" i="5"/>
  <c r="U6" i="5"/>
  <c r="T6" i="5"/>
  <c r="U41" i="5"/>
  <c r="S41" i="5"/>
  <c r="T41" i="5"/>
  <c r="R41" i="5"/>
  <c r="T28" i="5"/>
  <c r="S28" i="5"/>
  <c r="U28" i="5"/>
  <c r="R28" i="5"/>
  <c r="T44" i="5"/>
  <c r="S44" i="5"/>
  <c r="U44" i="5"/>
  <c r="R44" i="5"/>
  <c r="T27" i="5"/>
  <c r="S27" i="5"/>
  <c r="U27" i="5"/>
  <c r="R27" i="5"/>
  <c r="T43" i="5"/>
  <c r="S43" i="5"/>
  <c r="U43" i="5"/>
  <c r="R43" i="5"/>
  <c r="U30" i="5"/>
  <c r="T30" i="5"/>
  <c r="S30" i="5"/>
  <c r="R30" i="5"/>
  <c r="U46" i="5"/>
  <c r="T46" i="5"/>
  <c r="S46" i="5"/>
  <c r="R46" i="5"/>
  <c r="U8" i="16"/>
  <c r="T8" i="16"/>
  <c r="S12" i="16"/>
  <c r="R12" i="16"/>
  <c r="S16" i="16"/>
  <c r="R16" i="16"/>
  <c r="S20" i="16"/>
  <c r="R20" i="16"/>
  <c r="R24" i="16"/>
  <c r="U24" i="16"/>
  <c r="T24" i="16"/>
  <c r="S24" i="16"/>
  <c r="R28" i="16"/>
  <c r="U28" i="16"/>
  <c r="T28" i="16"/>
  <c r="S28" i="16"/>
  <c r="R32" i="16"/>
  <c r="U32" i="16"/>
  <c r="T32" i="16"/>
  <c r="S32" i="16"/>
  <c r="R36" i="16"/>
  <c r="U36" i="16"/>
  <c r="T36" i="16"/>
  <c r="S36" i="16"/>
  <c r="R40" i="16"/>
  <c r="U40" i="16"/>
  <c r="T40" i="16"/>
  <c r="S40" i="16"/>
  <c r="R44" i="16"/>
  <c r="U44" i="16"/>
  <c r="T44" i="16"/>
  <c r="S44" i="16"/>
  <c r="R48" i="16"/>
  <c r="U48" i="16"/>
  <c r="S48" i="16"/>
  <c r="T48" i="16"/>
  <c r="R52" i="16"/>
  <c r="U52" i="16"/>
  <c r="S52" i="16"/>
  <c r="T52" i="16"/>
  <c r="T7" i="18"/>
  <c r="U7" i="18"/>
  <c r="R11" i="18"/>
  <c r="S11" i="18"/>
  <c r="R15" i="18"/>
  <c r="S15" i="18"/>
  <c r="R19" i="18"/>
  <c r="S19" i="18"/>
  <c r="R23" i="18"/>
  <c r="S23" i="18"/>
  <c r="T27" i="18"/>
  <c r="S27" i="18"/>
  <c r="R27" i="18"/>
  <c r="U27" i="18"/>
  <c r="T31" i="18"/>
  <c r="S31" i="18"/>
  <c r="R31" i="18"/>
  <c r="U31" i="18"/>
  <c r="U34" i="18"/>
  <c r="T34" i="18"/>
  <c r="S34" i="18"/>
  <c r="R34" i="18"/>
  <c r="U38" i="18"/>
  <c r="T38" i="18"/>
  <c r="S38" i="18"/>
  <c r="R38" i="18"/>
  <c r="U42" i="18"/>
  <c r="T42" i="18"/>
  <c r="S42" i="18"/>
  <c r="R42" i="18"/>
  <c r="U46" i="18"/>
  <c r="T46" i="18"/>
  <c r="S46" i="18"/>
  <c r="R46" i="18"/>
  <c r="U50" i="18"/>
  <c r="T50" i="18"/>
  <c r="S50" i="18"/>
  <c r="R50" i="18"/>
  <c r="S12" i="8"/>
  <c r="R12" i="8"/>
  <c r="R44" i="8"/>
  <c r="U44" i="8"/>
  <c r="T44" i="8"/>
  <c r="S44" i="8"/>
  <c r="S11" i="8"/>
  <c r="R11" i="8"/>
  <c r="T42" i="8"/>
  <c r="S42" i="8"/>
  <c r="R42" i="8"/>
  <c r="U42" i="8"/>
  <c r="S14" i="8"/>
  <c r="R14" i="8"/>
  <c r="R48" i="8"/>
  <c r="U48" i="8"/>
  <c r="T48" i="8"/>
  <c r="S48" i="8"/>
  <c r="S13" i="8"/>
  <c r="R13" i="8"/>
  <c r="T46" i="8"/>
  <c r="S46" i="8"/>
  <c r="R46" i="8"/>
  <c r="U46" i="8"/>
  <c r="U29" i="8"/>
  <c r="T29" i="8"/>
  <c r="S29" i="8"/>
  <c r="R29" i="8"/>
  <c r="U45" i="8"/>
  <c r="T45" i="8"/>
  <c r="S45" i="8"/>
  <c r="R45" i="8"/>
  <c r="S31" i="8"/>
  <c r="R31" i="8"/>
  <c r="U31" i="8"/>
  <c r="T31" i="8"/>
  <c r="S47" i="8"/>
  <c r="R47" i="8"/>
  <c r="U47" i="8"/>
  <c r="T47" i="8"/>
  <c r="T7" i="19"/>
  <c r="U7" i="19"/>
  <c r="R11" i="19"/>
  <c r="S11" i="19"/>
  <c r="R15" i="19"/>
  <c r="S15" i="19"/>
  <c r="R19" i="19"/>
  <c r="S19" i="19"/>
  <c r="S23" i="19"/>
  <c r="R23" i="19"/>
  <c r="S27" i="19"/>
  <c r="R27" i="19"/>
  <c r="U27" i="19"/>
  <c r="T27" i="19"/>
  <c r="S31" i="19"/>
  <c r="R31" i="19"/>
  <c r="U31" i="19"/>
  <c r="T31" i="19"/>
  <c r="S35" i="19"/>
  <c r="R35" i="19"/>
  <c r="U35" i="19"/>
  <c r="T35" i="19"/>
  <c r="S39" i="19"/>
  <c r="R39" i="19"/>
  <c r="U39" i="19"/>
  <c r="T39" i="19"/>
  <c r="S43" i="19"/>
  <c r="R43" i="19"/>
  <c r="U43" i="19"/>
  <c r="T43" i="19"/>
  <c r="S47" i="19"/>
  <c r="R47" i="19"/>
  <c r="U47" i="19"/>
  <c r="T47" i="19"/>
  <c r="S51" i="19"/>
  <c r="R51" i="19"/>
  <c r="U51" i="19"/>
  <c r="T51" i="19"/>
  <c r="S43" i="7"/>
  <c r="R43" i="7"/>
  <c r="U43" i="7"/>
  <c r="T43" i="7"/>
  <c r="S12" i="7"/>
  <c r="R12" i="7"/>
  <c r="R28" i="7"/>
  <c r="U28" i="7"/>
  <c r="T28" i="7"/>
  <c r="S28" i="7"/>
  <c r="S19" i="7"/>
  <c r="R19" i="7"/>
  <c r="S35" i="7"/>
  <c r="R35" i="7"/>
  <c r="U35" i="7"/>
  <c r="T35" i="7"/>
  <c r="S18" i="7"/>
  <c r="R18" i="7"/>
  <c r="T34" i="7"/>
  <c r="S34" i="7"/>
  <c r="R34" i="7"/>
  <c r="U34" i="7"/>
  <c r="R48" i="7"/>
  <c r="U48" i="7"/>
  <c r="T48" i="7"/>
  <c r="S48" i="7"/>
  <c r="T50" i="7"/>
  <c r="S50" i="7"/>
  <c r="R50" i="7"/>
  <c r="U50" i="7"/>
  <c r="U49" i="7"/>
  <c r="T49" i="7"/>
  <c r="S49" i="7"/>
  <c r="R49" i="7"/>
  <c r="R28" i="10"/>
  <c r="U28" i="10"/>
  <c r="T28" i="10"/>
  <c r="S28" i="10"/>
  <c r="R24" i="10"/>
  <c r="U24" i="10"/>
  <c r="T24" i="10"/>
  <c r="S24" i="10"/>
  <c r="S15" i="10"/>
  <c r="R15" i="10"/>
  <c r="S31" i="10"/>
  <c r="R31" i="10"/>
  <c r="U31" i="10"/>
  <c r="T31" i="10"/>
  <c r="S10" i="10"/>
  <c r="R10" i="10"/>
  <c r="T26" i="10"/>
  <c r="S26" i="10"/>
  <c r="R26" i="10"/>
  <c r="U26" i="10"/>
  <c r="T42" i="10"/>
  <c r="S42" i="10"/>
  <c r="R42" i="10"/>
  <c r="U42" i="10"/>
  <c r="U5" i="10"/>
  <c r="T5" i="10"/>
  <c r="S21" i="10"/>
  <c r="R21" i="10"/>
  <c r="U37" i="10"/>
  <c r="T37" i="10"/>
  <c r="S37" i="10"/>
  <c r="R37" i="10"/>
  <c r="U45" i="10"/>
  <c r="T45" i="10"/>
  <c r="S45" i="10"/>
  <c r="R45" i="10"/>
  <c r="T26" i="6"/>
  <c r="S26" i="6"/>
  <c r="R26" i="6"/>
  <c r="U26" i="6"/>
  <c r="S19" i="6"/>
  <c r="R19" i="6"/>
  <c r="S51" i="6"/>
  <c r="R51" i="6"/>
  <c r="U51" i="6"/>
  <c r="T51" i="6"/>
  <c r="S14" i="6"/>
  <c r="R14" i="6"/>
  <c r="T46" i="6"/>
  <c r="S46" i="6"/>
  <c r="R46" i="6"/>
  <c r="U46" i="6"/>
  <c r="U7" i="6"/>
  <c r="T7" i="6"/>
  <c r="S39" i="6"/>
  <c r="R39" i="6"/>
  <c r="U39" i="6"/>
  <c r="T39" i="6"/>
  <c r="S13" i="6"/>
  <c r="R13" i="6"/>
  <c r="U29" i="6"/>
  <c r="T29" i="6"/>
  <c r="S29" i="6"/>
  <c r="R29" i="6"/>
  <c r="U45" i="6"/>
  <c r="T45" i="6"/>
  <c r="S45" i="6"/>
  <c r="R45" i="6"/>
  <c r="S12" i="6"/>
  <c r="R12" i="6"/>
  <c r="R28" i="6"/>
  <c r="U28" i="6"/>
  <c r="T28" i="6"/>
  <c r="S28" i="6"/>
  <c r="R44" i="6"/>
  <c r="U44" i="6"/>
  <c r="T44" i="6"/>
  <c r="S44" i="6"/>
  <c r="T7" i="17"/>
  <c r="U7" i="17"/>
  <c r="R11" i="17"/>
  <c r="S11" i="17"/>
  <c r="S15" i="17"/>
  <c r="R15" i="17"/>
  <c r="S19" i="17"/>
  <c r="R19" i="17"/>
  <c r="R23" i="17"/>
  <c r="S23" i="17"/>
  <c r="S27" i="17"/>
  <c r="R27" i="17"/>
  <c r="T27" i="17"/>
  <c r="U27" i="17"/>
  <c r="T31" i="17"/>
  <c r="S31" i="17"/>
  <c r="R31" i="17"/>
  <c r="U31" i="17"/>
  <c r="T35" i="17"/>
  <c r="S35" i="17"/>
  <c r="R35" i="17"/>
  <c r="U35" i="17"/>
  <c r="T39" i="17"/>
  <c r="S39" i="17"/>
  <c r="R39" i="17"/>
  <c r="U39" i="17"/>
  <c r="T43" i="17"/>
  <c r="S43" i="17"/>
  <c r="R43" i="17"/>
  <c r="U43" i="17"/>
  <c r="T47" i="17"/>
  <c r="S47" i="17"/>
  <c r="R47" i="17"/>
  <c r="U47" i="17"/>
  <c r="T51" i="17"/>
  <c r="S51" i="17"/>
  <c r="R51" i="17"/>
  <c r="U51" i="17"/>
  <c r="U37" i="9"/>
  <c r="T37" i="9"/>
  <c r="S37" i="9"/>
  <c r="R37" i="9"/>
  <c r="U53" i="9"/>
  <c r="T53" i="9"/>
  <c r="S53" i="9"/>
  <c r="R53" i="9"/>
  <c r="S16" i="9"/>
  <c r="R16" i="9"/>
  <c r="R32" i="9"/>
  <c r="U32" i="9"/>
  <c r="T32" i="9"/>
  <c r="S32" i="9"/>
  <c r="R48" i="9"/>
  <c r="U48" i="9"/>
  <c r="T48" i="9"/>
  <c r="S48" i="9"/>
  <c r="S15" i="9"/>
  <c r="R15" i="9"/>
  <c r="S31" i="9"/>
  <c r="R31" i="9"/>
  <c r="U31" i="9"/>
  <c r="T31" i="9"/>
  <c r="S47" i="9"/>
  <c r="R47" i="9"/>
  <c r="U47" i="9"/>
  <c r="T47" i="9"/>
  <c r="S14" i="9"/>
  <c r="R14" i="9"/>
  <c r="T30" i="9"/>
  <c r="S30" i="9"/>
  <c r="R30" i="9"/>
  <c r="U30" i="9"/>
  <c r="T46" i="9"/>
  <c r="S46" i="9"/>
  <c r="R46" i="9"/>
  <c r="U46" i="9"/>
  <c r="U33" i="5"/>
  <c r="T33" i="5"/>
  <c r="S33" i="5"/>
  <c r="R33" i="5"/>
  <c r="T5" i="5"/>
  <c r="U5" i="5"/>
  <c r="U25" i="5"/>
  <c r="S25" i="5"/>
  <c r="T25" i="5"/>
  <c r="R25" i="5"/>
  <c r="T8" i="5"/>
  <c r="U8" i="5"/>
  <c r="T24" i="5"/>
  <c r="S24" i="5"/>
  <c r="U24" i="5"/>
  <c r="R24" i="5"/>
  <c r="T40" i="5"/>
  <c r="S40" i="5"/>
  <c r="U40" i="5"/>
  <c r="R40" i="5"/>
  <c r="U7" i="5"/>
  <c r="T7" i="5"/>
  <c r="T39" i="5"/>
  <c r="S39" i="5"/>
  <c r="U39" i="5"/>
  <c r="R39" i="5"/>
  <c r="U26" i="5"/>
  <c r="T26" i="5"/>
  <c r="S26" i="5"/>
  <c r="R26" i="5"/>
  <c r="U42" i="5"/>
  <c r="T42" i="5"/>
  <c r="S42" i="5"/>
  <c r="R42" i="5"/>
  <c r="U5" i="16"/>
  <c r="T5" i="16"/>
  <c r="S9" i="16"/>
  <c r="R9" i="16"/>
  <c r="S13" i="16"/>
  <c r="R13" i="16"/>
  <c r="S17" i="16"/>
  <c r="R17" i="16"/>
  <c r="S21" i="16"/>
  <c r="R21" i="16"/>
  <c r="U25" i="16"/>
  <c r="T25" i="16"/>
  <c r="S25" i="16"/>
  <c r="R25" i="16"/>
  <c r="U29" i="16"/>
  <c r="T29" i="16"/>
  <c r="S29" i="16"/>
  <c r="R29" i="16"/>
  <c r="U33" i="16"/>
  <c r="T33" i="16"/>
  <c r="S33" i="16"/>
  <c r="R33" i="16"/>
  <c r="U37" i="16"/>
  <c r="T37" i="16"/>
  <c r="S37" i="16"/>
  <c r="R37" i="16"/>
  <c r="U41" i="16"/>
  <c r="T41" i="16"/>
  <c r="S41" i="16"/>
  <c r="R41" i="16"/>
  <c r="U45" i="16"/>
  <c r="T45" i="16"/>
  <c r="S45" i="16"/>
  <c r="R45" i="16"/>
  <c r="U49" i="16"/>
  <c r="T49" i="16"/>
  <c r="S49" i="16"/>
  <c r="R49" i="16"/>
  <c r="U53" i="16"/>
  <c r="T53" i="16"/>
  <c r="S53" i="16"/>
  <c r="R53" i="16"/>
  <c r="U8" i="18"/>
  <c r="T8" i="18"/>
  <c r="S12" i="18"/>
  <c r="R12" i="18"/>
  <c r="S16" i="18"/>
  <c r="R16" i="18"/>
  <c r="S20" i="18"/>
  <c r="R20" i="18"/>
  <c r="S24" i="18"/>
  <c r="R24" i="18"/>
  <c r="U24" i="18"/>
  <c r="T24" i="18"/>
  <c r="S28" i="18"/>
  <c r="R28" i="18"/>
  <c r="U28" i="18"/>
  <c r="T28" i="18"/>
  <c r="S32" i="18"/>
  <c r="R32" i="18"/>
  <c r="U32" i="18"/>
  <c r="T32" i="18"/>
  <c r="T35" i="18"/>
  <c r="S35" i="18"/>
  <c r="R35" i="18"/>
  <c r="U35" i="18"/>
  <c r="T39" i="18"/>
  <c r="S39" i="18"/>
  <c r="R39" i="18"/>
  <c r="U39" i="18"/>
  <c r="T43" i="18"/>
  <c r="S43" i="18"/>
  <c r="R43" i="18"/>
  <c r="U43" i="18"/>
  <c r="T47" i="18"/>
  <c r="S47" i="18"/>
  <c r="R47" i="18"/>
  <c r="U47" i="18"/>
  <c r="T51" i="18"/>
  <c r="S51" i="18"/>
  <c r="R51" i="18"/>
  <c r="U51" i="18"/>
  <c r="U8" i="8"/>
  <c r="T8" i="8"/>
  <c r="R36" i="8"/>
  <c r="U36" i="8"/>
  <c r="T36" i="8"/>
  <c r="S36" i="8"/>
  <c r="U7" i="8"/>
  <c r="T7" i="8"/>
  <c r="T34" i="8"/>
  <c r="S34" i="8"/>
  <c r="R34" i="8"/>
  <c r="U34" i="8"/>
  <c r="S10" i="8"/>
  <c r="R10" i="8"/>
  <c r="R40" i="8"/>
  <c r="U40" i="8"/>
  <c r="T40" i="8"/>
  <c r="S40" i="8"/>
  <c r="S9" i="8"/>
  <c r="R9" i="8"/>
  <c r="T38" i="8"/>
  <c r="S38" i="8"/>
  <c r="R38" i="8"/>
  <c r="U38" i="8"/>
  <c r="U25" i="8"/>
  <c r="T25" i="8"/>
  <c r="S25" i="8"/>
  <c r="R25" i="8"/>
  <c r="U41" i="8"/>
  <c r="T41" i="8"/>
  <c r="S41" i="8"/>
  <c r="R41" i="8"/>
  <c r="S27" i="8"/>
  <c r="R27" i="8"/>
  <c r="U27" i="8"/>
  <c r="T27" i="8"/>
  <c r="S43" i="8"/>
  <c r="R43" i="8"/>
  <c r="U43" i="8"/>
  <c r="T43" i="8"/>
  <c r="U8" i="19"/>
  <c r="T8" i="19"/>
  <c r="S12" i="19"/>
  <c r="R12" i="19"/>
  <c r="S16" i="19"/>
  <c r="R16" i="19"/>
  <c r="S20" i="19"/>
  <c r="R20" i="19"/>
  <c r="R24" i="19"/>
  <c r="U24" i="19"/>
  <c r="T24" i="19"/>
  <c r="S24" i="19"/>
  <c r="R28" i="19"/>
  <c r="U28" i="19"/>
  <c r="T28" i="19"/>
  <c r="S28" i="19"/>
  <c r="R32" i="19"/>
  <c r="U32" i="19"/>
  <c r="T32" i="19"/>
  <c r="S32" i="19"/>
  <c r="R36" i="19"/>
  <c r="U36" i="19"/>
  <c r="T36" i="19"/>
  <c r="S36" i="19"/>
  <c r="R40" i="19"/>
  <c r="U40" i="19"/>
  <c r="T40" i="19"/>
  <c r="S40" i="19"/>
  <c r="R44" i="19"/>
  <c r="U44" i="19"/>
  <c r="T44" i="19"/>
  <c r="S44" i="19"/>
  <c r="R48" i="19"/>
  <c r="U48" i="19"/>
  <c r="T48" i="19"/>
  <c r="S48" i="19"/>
  <c r="R52" i="19"/>
  <c r="U52" i="19"/>
  <c r="T52" i="19"/>
  <c r="S52" i="19"/>
  <c r="U41" i="7"/>
  <c r="T41" i="7"/>
  <c r="S41" i="7"/>
  <c r="R41" i="7"/>
  <c r="U8" i="7"/>
  <c r="T8" i="7"/>
  <c r="R24" i="7"/>
  <c r="U24" i="7"/>
  <c r="T24" i="7"/>
  <c r="S24" i="7"/>
  <c r="R40" i="7"/>
  <c r="U40" i="7"/>
  <c r="T40" i="7"/>
  <c r="S40" i="7"/>
  <c r="S15" i="7"/>
  <c r="R15" i="7"/>
  <c r="S31" i="7"/>
  <c r="R31" i="7"/>
  <c r="U31" i="7"/>
  <c r="T31" i="7"/>
  <c r="S14" i="7"/>
  <c r="R14" i="7"/>
  <c r="T30" i="7"/>
  <c r="S30" i="7"/>
  <c r="R30" i="7"/>
  <c r="U30" i="7"/>
  <c r="T46" i="7"/>
  <c r="S46" i="7"/>
  <c r="R46" i="7"/>
  <c r="U46" i="7"/>
  <c r="U45" i="7"/>
  <c r="T45" i="7"/>
  <c r="S45" i="7"/>
  <c r="R45" i="7"/>
  <c r="S27" i="10"/>
  <c r="R27" i="10"/>
  <c r="U27" i="10"/>
  <c r="T27" i="10"/>
  <c r="S43" i="10"/>
  <c r="R43" i="10"/>
  <c r="U43" i="10"/>
  <c r="T43" i="10"/>
  <c r="S17" i="10"/>
  <c r="R17" i="10"/>
  <c r="T42" i="6"/>
  <c r="S42" i="6"/>
  <c r="R42" i="6"/>
  <c r="U42" i="6"/>
  <c r="S11" i="6"/>
  <c r="R11" i="6"/>
  <c r="S43" i="6"/>
  <c r="R43" i="6"/>
  <c r="U43" i="6"/>
  <c r="T43" i="6"/>
  <c r="U6" i="6"/>
  <c r="T6" i="6"/>
  <c r="T38" i="6"/>
  <c r="S38" i="6"/>
  <c r="R38" i="6"/>
  <c r="U38" i="6"/>
  <c r="S31" i="6"/>
  <c r="R31" i="6"/>
  <c r="U31" i="6"/>
  <c r="T31" i="6"/>
  <c r="S9" i="6"/>
  <c r="R9" i="6"/>
  <c r="U25" i="6"/>
  <c r="T25" i="6"/>
  <c r="S25" i="6"/>
  <c r="R25" i="6"/>
  <c r="U41" i="6"/>
  <c r="T41" i="6"/>
  <c r="S41" i="6"/>
  <c r="R41" i="6"/>
  <c r="U8" i="6"/>
  <c r="T8" i="6"/>
  <c r="R24" i="6"/>
  <c r="U24" i="6"/>
  <c r="T24" i="6"/>
  <c r="S24" i="6"/>
  <c r="R40" i="6"/>
  <c r="U40" i="6"/>
  <c r="T40" i="6"/>
  <c r="S40" i="6"/>
  <c r="U8" i="17"/>
  <c r="T8" i="17"/>
  <c r="S12" i="17"/>
  <c r="R12" i="17"/>
  <c r="S16" i="17"/>
  <c r="R16" i="17"/>
  <c r="S20" i="17"/>
  <c r="R20" i="17"/>
  <c r="R24" i="17"/>
  <c r="S24" i="17"/>
  <c r="U24" i="17"/>
  <c r="T24" i="17"/>
  <c r="R28" i="17"/>
  <c r="U28" i="17"/>
  <c r="T28" i="17"/>
  <c r="S28" i="17"/>
  <c r="S32" i="17"/>
  <c r="R32" i="17"/>
  <c r="U32" i="17"/>
  <c r="T32" i="17"/>
  <c r="S36" i="17"/>
  <c r="R36" i="17"/>
  <c r="U36" i="17"/>
  <c r="T36" i="17"/>
  <c r="S40" i="17"/>
  <c r="R40" i="17"/>
  <c r="U40" i="17"/>
  <c r="T40" i="17"/>
  <c r="S44" i="17"/>
  <c r="R44" i="17"/>
  <c r="U44" i="17"/>
  <c r="T44" i="17"/>
  <c r="S48" i="17"/>
  <c r="R48" i="17"/>
  <c r="U48" i="17"/>
  <c r="T48" i="17"/>
  <c r="S52" i="17"/>
  <c r="R52" i="17"/>
  <c r="U52" i="17"/>
  <c r="T52" i="17"/>
  <c r="S21" i="9"/>
  <c r="R21" i="9"/>
  <c r="U49" i="9"/>
  <c r="T49" i="9"/>
  <c r="S49" i="9"/>
  <c r="R49" i="9"/>
  <c r="U45" i="9"/>
  <c r="T45" i="9"/>
  <c r="S45" i="9"/>
  <c r="R45" i="9"/>
  <c r="U41" i="9"/>
  <c r="T41" i="9"/>
  <c r="S41" i="9"/>
  <c r="R41" i="9"/>
  <c r="S12" i="9"/>
  <c r="R12" i="9"/>
  <c r="R28" i="9"/>
  <c r="U28" i="9"/>
  <c r="T28" i="9"/>
  <c r="S28" i="9"/>
  <c r="R44" i="9"/>
  <c r="U44" i="9"/>
  <c r="T44" i="9"/>
  <c r="S44" i="9"/>
  <c r="S11" i="9"/>
  <c r="R11" i="9"/>
  <c r="S27" i="9"/>
  <c r="R27" i="9"/>
  <c r="U27" i="9"/>
  <c r="T27" i="9"/>
  <c r="S43" i="9"/>
  <c r="R43" i="9"/>
  <c r="U43" i="9"/>
  <c r="T43" i="9"/>
  <c r="S10" i="9"/>
  <c r="R10" i="9"/>
  <c r="T26" i="9"/>
  <c r="S26" i="9"/>
  <c r="R26" i="9"/>
  <c r="U26" i="9"/>
  <c r="T42" i="9"/>
  <c r="S42" i="9"/>
  <c r="R42" i="9"/>
  <c r="U42" i="9"/>
  <c r="U37" i="5"/>
  <c r="T37" i="5"/>
  <c r="S37" i="5"/>
  <c r="R37" i="5"/>
  <c r="U45" i="5"/>
  <c r="S45" i="5"/>
  <c r="T45" i="5"/>
  <c r="R45" i="5"/>
  <c r="T36" i="5"/>
  <c r="S36" i="5"/>
  <c r="U36" i="5"/>
  <c r="R36" i="5"/>
  <c r="T52" i="5"/>
  <c r="S52" i="5"/>
  <c r="U52" i="5"/>
  <c r="R52" i="5"/>
  <c r="T35" i="5"/>
  <c r="S35" i="5"/>
  <c r="U35" i="5"/>
  <c r="R35" i="5"/>
  <c r="T51" i="5"/>
  <c r="S51" i="5"/>
  <c r="U51" i="5"/>
  <c r="R51" i="5"/>
  <c r="U38" i="5"/>
  <c r="T38" i="5"/>
  <c r="S38" i="5"/>
  <c r="R38" i="5"/>
  <c r="U6" i="16"/>
  <c r="T6" i="16"/>
  <c r="S10" i="16"/>
  <c r="R10" i="16"/>
  <c r="S14" i="16"/>
  <c r="R14" i="16"/>
  <c r="S18" i="16"/>
  <c r="R18" i="16"/>
  <c r="S22" i="16"/>
  <c r="R22" i="16"/>
  <c r="T26" i="16"/>
  <c r="S26" i="16"/>
  <c r="R26" i="16"/>
  <c r="U26" i="16"/>
  <c r="T30" i="16"/>
  <c r="S30" i="16"/>
  <c r="R30" i="16"/>
  <c r="U30" i="16"/>
  <c r="T34" i="16"/>
  <c r="S34" i="16"/>
  <c r="R34" i="16"/>
  <c r="U34" i="16"/>
  <c r="T38" i="16"/>
  <c r="S38" i="16"/>
  <c r="R38" i="16"/>
  <c r="U38" i="16"/>
  <c r="T42" i="16"/>
  <c r="S42" i="16"/>
  <c r="R42" i="16"/>
  <c r="U42" i="16"/>
  <c r="T46" i="16"/>
  <c r="U46" i="16"/>
  <c r="S46" i="16"/>
  <c r="R46" i="16"/>
  <c r="T50" i="16"/>
  <c r="S50" i="16"/>
  <c r="R50" i="16"/>
  <c r="U50" i="16"/>
  <c r="T5" i="18"/>
  <c r="U5" i="18"/>
  <c r="R9" i="18"/>
  <c r="S9" i="18"/>
  <c r="R13" i="18"/>
  <c r="S13" i="18"/>
  <c r="R17" i="18"/>
  <c r="S17" i="18"/>
  <c r="R21" i="18"/>
  <c r="S21" i="18"/>
  <c r="R25" i="18"/>
  <c r="U25" i="18"/>
  <c r="T25" i="18"/>
  <c r="S25" i="18"/>
  <c r="R29" i="18"/>
  <c r="U29" i="18"/>
  <c r="T29" i="18"/>
  <c r="S29" i="18"/>
  <c r="S36" i="18"/>
  <c r="R36" i="18"/>
  <c r="U36" i="18"/>
  <c r="T36" i="18"/>
  <c r="S40" i="18"/>
  <c r="R40" i="18"/>
  <c r="U40" i="18"/>
  <c r="T40" i="18"/>
  <c r="S44" i="18"/>
  <c r="R44" i="18"/>
  <c r="U44" i="18"/>
  <c r="T44" i="18"/>
  <c r="S48" i="18"/>
  <c r="R48" i="18"/>
  <c r="U48" i="18"/>
  <c r="T48" i="18"/>
  <c r="S52" i="18"/>
  <c r="R52" i="18"/>
  <c r="U52" i="18"/>
  <c r="T52" i="18"/>
  <c r="S20" i="8"/>
  <c r="R20" i="8"/>
  <c r="S16" i="8"/>
  <c r="R16" i="8"/>
  <c r="R52" i="8"/>
  <c r="U52" i="8"/>
  <c r="T52" i="8"/>
  <c r="S52" i="8"/>
  <c r="S23" i="8"/>
  <c r="R23" i="8"/>
  <c r="S19" i="8"/>
  <c r="R19" i="8"/>
  <c r="T26" i="8"/>
  <c r="S26" i="8"/>
  <c r="R26" i="8"/>
  <c r="U26" i="8"/>
  <c r="U6" i="8"/>
  <c r="T6" i="8"/>
  <c r="S22" i="8"/>
  <c r="R22" i="8"/>
  <c r="R32" i="8"/>
  <c r="U32" i="8"/>
  <c r="T32" i="8"/>
  <c r="S32" i="8"/>
  <c r="U5" i="8"/>
  <c r="T5" i="8"/>
  <c r="S21" i="8"/>
  <c r="R21" i="8"/>
  <c r="T30" i="8"/>
  <c r="S30" i="8"/>
  <c r="R30" i="8"/>
  <c r="U30" i="8"/>
  <c r="U37" i="8"/>
  <c r="T37" i="8"/>
  <c r="S37" i="8"/>
  <c r="R37" i="8"/>
  <c r="U53" i="8"/>
  <c r="T53" i="8"/>
  <c r="S53" i="8"/>
  <c r="R53" i="8"/>
  <c r="S39" i="8"/>
  <c r="R39" i="8"/>
  <c r="U39" i="8"/>
  <c r="T39" i="8"/>
  <c r="T5" i="19"/>
  <c r="U5" i="19"/>
  <c r="R9" i="19"/>
  <c r="S9" i="19"/>
  <c r="R13" i="19"/>
  <c r="S13" i="19"/>
  <c r="R17" i="19"/>
  <c r="S17" i="19"/>
  <c r="S21" i="19"/>
  <c r="R21" i="19"/>
  <c r="U25" i="19"/>
  <c r="T25" i="19"/>
  <c r="S25" i="19"/>
  <c r="R25" i="19"/>
  <c r="U29" i="19"/>
  <c r="T29" i="19"/>
  <c r="S29" i="19"/>
  <c r="R29" i="19"/>
  <c r="U33" i="19"/>
  <c r="T33" i="19"/>
  <c r="S33" i="19"/>
  <c r="R33" i="19"/>
  <c r="U37" i="19"/>
  <c r="T37" i="19"/>
  <c r="S37" i="19"/>
  <c r="R37" i="19"/>
  <c r="U41" i="19"/>
  <c r="T41" i="19"/>
  <c r="S41" i="19"/>
  <c r="R41" i="19"/>
  <c r="U45" i="19"/>
  <c r="T45" i="19"/>
  <c r="S45" i="19"/>
  <c r="R45" i="19"/>
  <c r="U49" i="19"/>
  <c r="T49" i="19"/>
  <c r="S49" i="19"/>
  <c r="R49" i="19"/>
  <c r="U53" i="19"/>
  <c r="T53" i="19"/>
  <c r="S53" i="19"/>
  <c r="R53" i="19"/>
  <c r="U37" i="7"/>
  <c r="T37" i="7"/>
  <c r="S37" i="7"/>
  <c r="R37" i="7"/>
  <c r="U33" i="7"/>
  <c r="T33" i="7"/>
  <c r="S33" i="7"/>
  <c r="R33" i="7"/>
  <c r="U29" i="7"/>
  <c r="T29" i="7"/>
  <c r="S29" i="7"/>
  <c r="R29" i="7"/>
  <c r="U5" i="7"/>
  <c r="T5" i="7"/>
  <c r="U25" i="7"/>
  <c r="T25" i="7"/>
  <c r="S25" i="7"/>
  <c r="R25" i="7"/>
  <c r="S51" i="7"/>
  <c r="R51" i="7"/>
  <c r="U51" i="7"/>
  <c r="T51" i="7"/>
  <c r="S20" i="7"/>
  <c r="R20" i="7"/>
  <c r="R36" i="7"/>
  <c r="U36" i="7"/>
  <c r="T36" i="7"/>
  <c r="S36" i="7"/>
  <c r="R52" i="7"/>
  <c r="U52" i="7"/>
  <c r="T52" i="7"/>
  <c r="S52" i="7"/>
  <c r="S11" i="7"/>
  <c r="R11" i="7"/>
  <c r="S27" i="7"/>
  <c r="R27" i="7"/>
  <c r="U27" i="7"/>
  <c r="T27" i="7"/>
  <c r="S10" i="7"/>
  <c r="R10" i="7"/>
  <c r="T26" i="7"/>
  <c r="S26" i="7"/>
  <c r="R26" i="7"/>
  <c r="U26" i="7"/>
  <c r="T42" i="7"/>
  <c r="S42" i="7"/>
  <c r="R42" i="7"/>
  <c r="U42" i="7"/>
  <c r="S12" i="10"/>
  <c r="R12" i="10"/>
  <c r="R32" i="10"/>
  <c r="U32" i="10"/>
  <c r="T32" i="10"/>
  <c r="S32" i="10"/>
  <c r="U6" i="10"/>
  <c r="T6" i="10"/>
  <c r="S22" i="10"/>
  <c r="R22" i="10"/>
  <c r="T38" i="10"/>
  <c r="S38" i="10"/>
  <c r="R38" i="10"/>
  <c r="U38" i="10"/>
  <c r="U33" i="10"/>
  <c r="T33" i="10"/>
  <c r="S33" i="10"/>
  <c r="R33" i="10"/>
  <c r="R52" i="10"/>
  <c r="U52" i="10"/>
  <c r="T52" i="10"/>
  <c r="S52" i="10"/>
  <c r="T50" i="6"/>
  <c r="S50" i="6"/>
  <c r="R50" i="6"/>
  <c r="U50" i="6"/>
  <c r="R36" i="10"/>
  <c r="U36" i="10"/>
  <c r="T36" i="10"/>
  <c r="S36" i="10"/>
  <c r="S16" i="10"/>
  <c r="R16" i="10"/>
  <c r="U7" i="10"/>
  <c r="T7" i="10"/>
  <c r="S23" i="10"/>
  <c r="R23" i="10"/>
  <c r="S39" i="10"/>
  <c r="R39" i="10"/>
  <c r="U39" i="10"/>
  <c r="T39" i="10"/>
  <c r="S18" i="10"/>
  <c r="R18" i="10"/>
  <c r="T34" i="10"/>
  <c r="S34" i="10"/>
  <c r="R34" i="10"/>
  <c r="U34" i="10"/>
  <c r="T46" i="10"/>
  <c r="S46" i="10"/>
  <c r="R46" i="10"/>
  <c r="U46" i="10"/>
  <c r="S13" i="10"/>
  <c r="R13" i="10"/>
  <c r="U29" i="10"/>
  <c r="T29" i="10"/>
  <c r="S29" i="10"/>
  <c r="R29" i="10"/>
  <c r="U53" i="10"/>
  <c r="T53" i="10"/>
  <c r="S53" i="10"/>
  <c r="R53" i="10"/>
  <c r="R48" i="10"/>
  <c r="U48" i="10"/>
  <c r="T48" i="10"/>
  <c r="S48" i="10"/>
  <c r="S51" i="10"/>
  <c r="R51" i="10"/>
  <c r="U51" i="10"/>
  <c r="T51" i="10"/>
  <c r="S18" i="6"/>
  <c r="R18" i="6"/>
  <c r="S10" i="6"/>
  <c r="R10" i="6"/>
  <c r="S35" i="6"/>
  <c r="R35" i="6"/>
  <c r="U35" i="6"/>
  <c r="T35" i="6"/>
  <c r="T30" i="6"/>
  <c r="S30" i="6"/>
  <c r="R30" i="6"/>
  <c r="U30" i="6"/>
  <c r="S23" i="6"/>
  <c r="R23" i="6"/>
  <c r="U5" i="6"/>
  <c r="T5" i="6"/>
  <c r="S21" i="6"/>
  <c r="R21" i="6"/>
  <c r="U37" i="6"/>
  <c r="T37" i="6"/>
  <c r="S37" i="6"/>
  <c r="R37" i="6"/>
  <c r="U53" i="6"/>
  <c r="T53" i="6"/>
  <c r="S53" i="6"/>
  <c r="R53" i="6"/>
  <c r="S20" i="6"/>
  <c r="R20" i="6"/>
  <c r="R36" i="6"/>
  <c r="U36" i="6"/>
  <c r="T36" i="6"/>
  <c r="S36" i="6"/>
  <c r="R52" i="6"/>
  <c r="U52" i="6"/>
  <c r="T52" i="6"/>
  <c r="S52" i="6"/>
  <c r="T5" i="17"/>
  <c r="U5" i="17"/>
  <c r="S9" i="17"/>
  <c r="R9" i="17"/>
  <c r="R13" i="17"/>
  <c r="S13" i="17"/>
  <c r="R17" i="17"/>
  <c r="S17" i="17"/>
  <c r="R21" i="17"/>
  <c r="S21" i="17"/>
  <c r="U25" i="17"/>
  <c r="T25" i="17"/>
  <c r="S25" i="17"/>
  <c r="R25" i="17"/>
  <c r="R29" i="17"/>
  <c r="U29" i="17"/>
  <c r="S29" i="17"/>
  <c r="T29" i="17"/>
  <c r="R33" i="17"/>
  <c r="U33" i="17"/>
  <c r="T33" i="17"/>
  <c r="S33" i="17"/>
  <c r="R37" i="17"/>
  <c r="U37" i="17"/>
  <c r="T37" i="17"/>
  <c r="S37" i="17"/>
  <c r="R41" i="17"/>
  <c r="U41" i="17"/>
  <c r="T41" i="17"/>
  <c r="S41" i="17"/>
  <c r="R45" i="17"/>
  <c r="U45" i="17"/>
  <c r="T45" i="17"/>
  <c r="S45" i="17"/>
  <c r="R49" i="17"/>
  <c r="U49" i="17"/>
  <c r="T49" i="17"/>
  <c r="S49" i="17"/>
  <c r="R53" i="17"/>
  <c r="U53" i="17"/>
  <c r="T53" i="17"/>
  <c r="S53" i="17"/>
  <c r="U33" i="9"/>
  <c r="T33" i="9"/>
  <c r="S33" i="9"/>
  <c r="R33" i="9"/>
  <c r="U29" i="9"/>
  <c r="T29" i="9"/>
  <c r="S29" i="9"/>
  <c r="R29" i="9"/>
  <c r="U25" i="9"/>
  <c r="T25" i="9"/>
  <c r="S25" i="9"/>
  <c r="R25" i="9"/>
  <c r="U8" i="9"/>
  <c r="T8" i="9"/>
  <c r="R24" i="9"/>
  <c r="U24" i="9"/>
  <c r="T24" i="9"/>
  <c r="S24" i="9"/>
  <c r="R40" i="9"/>
  <c r="U40" i="9"/>
  <c r="T40" i="9"/>
  <c r="S40" i="9"/>
  <c r="U7" i="9"/>
  <c r="T7" i="9"/>
  <c r="S23" i="9"/>
  <c r="R23" i="9"/>
  <c r="S39" i="9"/>
  <c r="R39" i="9"/>
  <c r="U39" i="9"/>
  <c r="T39" i="9"/>
  <c r="U6" i="9"/>
  <c r="T6" i="9"/>
  <c r="S22" i="9"/>
  <c r="R22" i="9"/>
  <c r="T38" i="9"/>
  <c r="S38" i="9"/>
  <c r="R38" i="9"/>
  <c r="U38" i="9"/>
  <c r="U29" i="5"/>
  <c r="S29" i="5"/>
  <c r="T29" i="5"/>
  <c r="R29" i="5"/>
  <c r="T32" i="5"/>
  <c r="S32" i="5"/>
  <c r="U32" i="5"/>
  <c r="R32" i="5"/>
  <c r="T48" i="5"/>
  <c r="S48" i="5"/>
  <c r="U48" i="5"/>
  <c r="R48" i="5"/>
  <c r="T31" i="5"/>
  <c r="S31" i="5"/>
  <c r="U31" i="5"/>
  <c r="R31" i="5"/>
  <c r="T47" i="5"/>
  <c r="S47" i="5"/>
  <c r="U47" i="5"/>
  <c r="R47" i="5"/>
  <c r="U34" i="5"/>
  <c r="T34" i="5"/>
  <c r="S34" i="5"/>
  <c r="R34" i="5"/>
  <c r="U50" i="5"/>
  <c r="T50" i="5"/>
  <c r="S50" i="5"/>
  <c r="R50" i="5"/>
  <c r="U7" i="16"/>
  <c r="T7" i="16"/>
  <c r="S11" i="16"/>
  <c r="R11" i="16"/>
  <c r="S15" i="16"/>
  <c r="R15" i="16"/>
  <c r="S19" i="16"/>
  <c r="R19" i="16"/>
  <c r="S23" i="16"/>
  <c r="R23" i="16"/>
  <c r="S27" i="16"/>
  <c r="R27" i="16"/>
  <c r="U27" i="16"/>
  <c r="T27" i="16"/>
  <c r="S31" i="16"/>
  <c r="R31" i="16"/>
  <c r="U31" i="16"/>
  <c r="T31" i="16"/>
  <c r="S35" i="16"/>
  <c r="R35" i="16"/>
  <c r="U35" i="16"/>
  <c r="T35" i="16"/>
  <c r="S39" i="16"/>
  <c r="R39" i="16"/>
  <c r="U39" i="16"/>
  <c r="T39" i="16"/>
  <c r="S43" i="16"/>
  <c r="R43" i="16"/>
  <c r="U43" i="16"/>
  <c r="T43" i="16"/>
  <c r="S47" i="16"/>
  <c r="R47" i="16"/>
  <c r="U47" i="16"/>
  <c r="T47" i="16"/>
  <c r="S51" i="16"/>
  <c r="T51" i="16"/>
  <c r="R51" i="16"/>
  <c r="U51" i="16"/>
  <c r="U6" i="18"/>
  <c r="T6" i="18"/>
  <c r="S10" i="18"/>
  <c r="R10" i="18"/>
  <c r="S14" i="18"/>
  <c r="R14" i="18"/>
  <c r="S18" i="18"/>
  <c r="R18" i="18"/>
  <c r="S22" i="18"/>
  <c r="R22" i="18"/>
  <c r="U26" i="18"/>
  <c r="T26" i="18"/>
  <c r="S26" i="18"/>
  <c r="R26" i="18"/>
  <c r="U30" i="18"/>
  <c r="T30" i="18"/>
  <c r="S30" i="18"/>
  <c r="R30" i="18"/>
  <c r="R33" i="18"/>
  <c r="U33" i="18"/>
  <c r="T33" i="18"/>
  <c r="S33" i="18"/>
  <c r="R37" i="18"/>
  <c r="U37" i="18"/>
  <c r="T37" i="18"/>
  <c r="S37" i="18"/>
  <c r="R41" i="18"/>
  <c r="U41" i="18"/>
  <c r="T41" i="18"/>
  <c r="S41" i="18"/>
  <c r="R45" i="18"/>
  <c r="U45" i="18"/>
  <c r="T45" i="18"/>
  <c r="S45" i="18"/>
  <c r="R49" i="18"/>
  <c r="U49" i="18"/>
  <c r="T49" i="18"/>
  <c r="S49" i="18"/>
  <c r="R53" i="18"/>
  <c r="U53" i="18"/>
  <c r="T53" i="18"/>
  <c r="S53" i="18"/>
  <c r="R28" i="8"/>
  <c r="U28" i="8"/>
  <c r="T28" i="8"/>
  <c r="S28" i="8"/>
  <c r="S15" i="8"/>
  <c r="R15" i="8"/>
  <c r="T50" i="8"/>
  <c r="S50" i="8"/>
  <c r="R50" i="8"/>
  <c r="U50" i="8"/>
  <c r="S18" i="8"/>
  <c r="R18" i="8"/>
  <c r="R24" i="8"/>
  <c r="U24" i="8"/>
  <c r="T24" i="8"/>
  <c r="S24" i="8"/>
  <c r="S17" i="8"/>
  <c r="R17" i="8"/>
  <c r="U33" i="8"/>
  <c r="T33" i="8"/>
  <c r="S33" i="8"/>
  <c r="R33" i="8"/>
  <c r="U49" i="8"/>
  <c r="T49" i="8"/>
  <c r="S49" i="8"/>
  <c r="R49" i="8"/>
  <c r="S35" i="8"/>
  <c r="R35" i="8"/>
  <c r="U35" i="8"/>
  <c r="T35" i="8"/>
  <c r="S51" i="8"/>
  <c r="R51" i="8"/>
  <c r="U51" i="8"/>
  <c r="T51" i="8"/>
  <c r="U6" i="19"/>
  <c r="T6" i="19"/>
  <c r="S10" i="19"/>
  <c r="R10" i="19"/>
  <c r="S14" i="19"/>
  <c r="R14" i="19"/>
  <c r="S18" i="19"/>
  <c r="R18" i="19"/>
  <c r="S22" i="19"/>
  <c r="R22" i="19"/>
  <c r="T26" i="19"/>
  <c r="S26" i="19"/>
  <c r="R26" i="19"/>
  <c r="U26" i="19"/>
  <c r="T30" i="19"/>
  <c r="S30" i="19"/>
  <c r="R30" i="19"/>
  <c r="U30" i="19"/>
  <c r="T34" i="19"/>
  <c r="S34" i="19"/>
  <c r="R34" i="19"/>
  <c r="U34" i="19"/>
  <c r="T38" i="19"/>
  <c r="S38" i="19"/>
  <c r="R38" i="19"/>
  <c r="U38" i="19"/>
  <c r="T42" i="19"/>
  <c r="S42" i="19"/>
  <c r="R42" i="19"/>
  <c r="U42" i="19"/>
  <c r="T46" i="19"/>
  <c r="S46" i="19"/>
  <c r="R46" i="19"/>
  <c r="U46" i="19"/>
  <c r="T50" i="19"/>
  <c r="S50" i="19"/>
  <c r="R50" i="19"/>
  <c r="U50" i="19"/>
  <c r="S21" i="7"/>
  <c r="R21" i="7"/>
  <c r="S17" i="7"/>
  <c r="R17" i="7"/>
  <c r="S13" i="7"/>
  <c r="R13" i="7"/>
  <c r="S9" i="7"/>
  <c r="R9" i="7"/>
  <c r="S16" i="7"/>
  <c r="R16" i="7"/>
  <c r="R32" i="7"/>
  <c r="U32" i="7"/>
  <c r="T32" i="7"/>
  <c r="S32" i="7"/>
  <c r="R44" i="7"/>
  <c r="U44" i="7"/>
  <c r="T44" i="7"/>
  <c r="S44" i="7"/>
  <c r="U7" i="7"/>
  <c r="T7" i="7"/>
  <c r="S23" i="7"/>
  <c r="R23" i="7"/>
  <c r="S39" i="7"/>
  <c r="R39" i="7"/>
  <c r="U39" i="7"/>
  <c r="T39" i="7"/>
  <c r="S47" i="7"/>
  <c r="R47" i="7"/>
  <c r="U47" i="7"/>
  <c r="T47" i="7"/>
  <c r="U6" i="7"/>
  <c r="T6" i="7"/>
  <c r="S22" i="7"/>
  <c r="R22" i="7"/>
  <c r="T38" i="7"/>
  <c r="S38" i="7"/>
  <c r="R38" i="7"/>
  <c r="U38" i="7"/>
  <c r="U53" i="7"/>
  <c r="T53" i="7"/>
  <c r="S53" i="7"/>
  <c r="R53" i="7"/>
  <c r="D14" i="6"/>
  <c r="D14" i="5"/>
  <c r="D17" i="6"/>
  <c r="D17" i="5"/>
  <c r="D9" i="6"/>
  <c r="D9" i="5"/>
  <c r="D8" i="6"/>
  <c r="D8" i="5"/>
  <c r="D23" i="6"/>
  <c r="D23" i="5"/>
  <c r="D15" i="6"/>
  <c r="D15" i="5"/>
  <c r="D18" i="6"/>
  <c r="D18" i="5"/>
  <c r="D20" i="6"/>
  <c r="D20" i="5"/>
  <c r="D19" i="6"/>
  <c r="D19" i="5"/>
  <c r="D11" i="6"/>
  <c r="D11" i="5"/>
  <c r="D18" i="8"/>
  <c r="D18" i="7"/>
  <c r="D11" i="8"/>
  <c r="D11" i="7"/>
  <c r="D14" i="8"/>
  <c r="D14" i="7"/>
  <c r="D17" i="8"/>
  <c r="D17" i="7"/>
  <c r="D9" i="8"/>
  <c r="D9" i="7"/>
  <c r="D8" i="8"/>
  <c r="D8" i="7"/>
  <c r="D23" i="8"/>
  <c r="D23" i="7"/>
  <c r="D15" i="8"/>
  <c r="D15" i="7"/>
  <c r="D20" i="8"/>
  <c r="D20" i="7"/>
  <c r="D19" i="8"/>
  <c r="D19" i="7"/>
  <c r="D14" i="10"/>
  <c r="D14" i="9"/>
  <c r="D17" i="10"/>
  <c r="D17" i="9"/>
  <c r="D9" i="10"/>
  <c r="D9" i="9"/>
  <c r="D8" i="10"/>
  <c r="D8" i="9"/>
  <c r="D23" i="10"/>
  <c r="D23" i="9"/>
  <c r="D15" i="10"/>
  <c r="D15" i="9"/>
  <c r="D18" i="10"/>
  <c r="D18" i="9"/>
  <c r="D20" i="10"/>
  <c r="D20" i="9"/>
  <c r="D19" i="10"/>
  <c r="D19" i="9"/>
  <c r="D11" i="10"/>
  <c r="D11" i="9"/>
  <c r="L20" i="2"/>
  <c r="L21" i="2"/>
  <c r="D22" i="5" s="1"/>
  <c r="R23" i="5"/>
  <c r="R19" i="5"/>
  <c r="R22" i="5"/>
  <c r="R17" i="5"/>
  <c r="R20" i="5"/>
  <c r="R11" i="5"/>
  <c r="R21" i="5"/>
  <c r="R10" i="5"/>
  <c r="R9" i="5"/>
  <c r="R15" i="5"/>
  <c r="R18" i="5"/>
  <c r="R14" i="5"/>
  <c r="R13" i="5"/>
  <c r="R16" i="5"/>
  <c r="R12" i="5"/>
  <c r="L12" i="2"/>
  <c r="D13" i="5" s="1"/>
  <c r="P19" i="31"/>
  <c r="P9" i="31"/>
  <c r="P11" i="31"/>
  <c r="P17" i="31"/>
  <c r="P20" i="31"/>
  <c r="P21" i="31"/>
  <c r="P8" i="31"/>
  <c r="P14" i="31"/>
  <c r="P23" i="31"/>
  <c r="P15" i="31"/>
  <c r="P18" i="31"/>
  <c r="P22" i="31"/>
  <c r="P19" i="29"/>
  <c r="P19" i="30"/>
  <c r="P21" i="29"/>
  <c r="P21" i="30"/>
  <c r="P8" i="29"/>
  <c r="P8" i="30"/>
  <c r="P11" i="29"/>
  <c r="P11" i="30"/>
  <c r="P23" i="29"/>
  <c r="P23" i="30"/>
  <c r="P14" i="29"/>
  <c r="P14" i="30"/>
  <c r="P9" i="29"/>
  <c r="P9" i="30"/>
  <c r="P20" i="29"/>
  <c r="P20" i="30"/>
  <c r="P22" i="29"/>
  <c r="P17" i="29"/>
  <c r="P17" i="30"/>
  <c r="P15" i="29"/>
  <c r="P15" i="30"/>
  <c r="P18" i="29"/>
  <c r="P18" i="30"/>
  <c r="P9" i="27"/>
  <c r="P9" i="28"/>
  <c r="P20" i="27"/>
  <c r="P20" i="28"/>
  <c r="P19" i="27"/>
  <c r="P19" i="28"/>
  <c r="P21" i="27"/>
  <c r="P21" i="28"/>
  <c r="P22" i="27"/>
  <c r="P22" i="28"/>
  <c r="P11" i="27"/>
  <c r="P11" i="28"/>
  <c r="P23" i="27"/>
  <c r="P23" i="28"/>
  <c r="P14" i="27"/>
  <c r="P14" i="28"/>
  <c r="P8" i="27"/>
  <c r="P8" i="28"/>
  <c r="P17" i="27"/>
  <c r="P17" i="28"/>
  <c r="P15" i="27"/>
  <c r="P15" i="28"/>
  <c r="P18" i="27"/>
  <c r="P18" i="28"/>
  <c r="D21" i="6" l="1"/>
  <c r="D21" i="5"/>
  <c r="D22" i="7"/>
  <c r="D22" i="6"/>
  <c r="D13" i="7"/>
  <c r="D13" i="6"/>
  <c r="D21" i="8"/>
  <c r="D21" i="7"/>
  <c r="D22" i="9"/>
  <c r="D22" i="8"/>
  <c r="D13" i="9"/>
  <c r="D13" i="8"/>
  <c r="D21" i="10"/>
  <c r="D21" i="9"/>
  <c r="P22" i="30"/>
  <c r="D22" i="10"/>
  <c r="P13" i="31"/>
  <c r="D13" i="10"/>
  <c r="T13" i="31"/>
  <c r="T22" i="31"/>
  <c r="T15" i="31"/>
  <c r="T14" i="31"/>
  <c r="T21" i="31"/>
  <c r="T17" i="31"/>
  <c r="T9" i="31"/>
  <c r="T18" i="31"/>
  <c r="T23" i="31"/>
  <c r="R8" i="31"/>
  <c r="T20" i="31"/>
  <c r="T11" i="31"/>
  <c r="T19" i="31"/>
  <c r="T20" i="30"/>
  <c r="T14" i="30"/>
  <c r="T11" i="30"/>
  <c r="T21" i="30"/>
  <c r="T18" i="30"/>
  <c r="T17" i="30"/>
  <c r="T9" i="30"/>
  <c r="T23" i="30"/>
  <c r="R8" i="30"/>
  <c r="T19" i="30"/>
  <c r="T15" i="30"/>
  <c r="T22" i="30"/>
  <c r="T15" i="29"/>
  <c r="T20" i="29"/>
  <c r="T14" i="29"/>
  <c r="T11" i="29"/>
  <c r="T21" i="29"/>
  <c r="T18" i="29"/>
  <c r="T17" i="29"/>
  <c r="T22" i="29"/>
  <c r="T9" i="29"/>
  <c r="T23" i="29"/>
  <c r="R8" i="29"/>
  <c r="T19" i="29"/>
  <c r="T18" i="28"/>
  <c r="T11" i="28"/>
  <c r="T14" i="28"/>
  <c r="T21" i="28"/>
  <c r="T15" i="28"/>
  <c r="R8" i="28"/>
  <c r="T23" i="28"/>
  <c r="T22" i="28"/>
  <c r="T19" i="28"/>
  <c r="T9" i="28"/>
  <c r="T17" i="28"/>
  <c r="T20" i="28"/>
  <c r="T15" i="27"/>
  <c r="R8" i="27"/>
  <c r="T23" i="27"/>
  <c r="T22" i="27"/>
  <c r="T19" i="27"/>
  <c r="T9" i="27"/>
  <c r="T18" i="27"/>
  <c r="T17" i="27"/>
  <c r="T14" i="27"/>
  <c r="T11" i="27"/>
  <c r="T21" i="27"/>
  <c r="T20" i="27"/>
  <c r="P13" i="27"/>
  <c r="P13" i="28"/>
  <c r="P13" i="30"/>
  <c r="P13" i="29"/>
  <c r="A8" i="25"/>
  <c r="A6" i="25"/>
  <c r="N53" i="5"/>
  <c r="N52" i="2" s="1"/>
  <c r="AC52" i="2" s="1"/>
  <c r="N52" i="5"/>
  <c r="N51" i="2" s="1"/>
  <c r="AC51" i="2" s="1"/>
  <c r="N51" i="5"/>
  <c r="N50" i="2" s="1"/>
  <c r="AC50" i="2" s="1"/>
  <c r="N50" i="5"/>
  <c r="N49" i="2" s="1"/>
  <c r="AC49" i="2" s="1"/>
  <c r="N49" i="5"/>
  <c r="N48" i="2" s="1"/>
  <c r="AC48" i="2" s="1"/>
  <c r="N48" i="5"/>
  <c r="N47" i="2" s="1"/>
  <c r="AC47" i="2" s="1"/>
  <c r="N47" i="5"/>
  <c r="N46" i="2" s="1"/>
  <c r="AC46" i="2" s="1"/>
  <c r="N46" i="5"/>
  <c r="N45" i="2" s="1"/>
  <c r="AC45" i="2" s="1"/>
  <c r="N45" i="5"/>
  <c r="N44" i="2" s="1"/>
  <c r="AC44" i="2" s="1"/>
  <c r="N44" i="5"/>
  <c r="N43" i="2" s="1"/>
  <c r="AC43" i="2" s="1"/>
  <c r="N43" i="5"/>
  <c r="N42" i="2" s="1"/>
  <c r="AC42" i="2" s="1"/>
  <c r="N42" i="5"/>
  <c r="N41" i="2" s="1"/>
  <c r="AC41" i="2" s="1"/>
  <c r="N41" i="5"/>
  <c r="N40" i="2" s="1"/>
  <c r="AC40" i="2" s="1"/>
  <c r="N40" i="5"/>
  <c r="N39" i="2" s="1"/>
  <c r="AC39" i="2" s="1"/>
  <c r="N39" i="5"/>
  <c r="N38" i="2" s="1"/>
  <c r="AC38" i="2" s="1"/>
  <c r="N38" i="5"/>
  <c r="N37" i="2" s="1"/>
  <c r="AC37" i="2" s="1"/>
  <c r="N37" i="5"/>
  <c r="N36" i="2" s="1"/>
  <c r="AC36" i="2" s="1"/>
  <c r="N36" i="5"/>
  <c r="N35" i="2" s="1"/>
  <c r="AC35" i="2" s="1"/>
  <c r="N35" i="5"/>
  <c r="N34" i="2" s="1"/>
  <c r="AC34" i="2" s="1"/>
  <c r="N34" i="5"/>
  <c r="N33" i="2" s="1"/>
  <c r="AC33" i="2" s="1"/>
  <c r="N33" i="5"/>
  <c r="N32" i="2" s="1"/>
  <c r="AC32" i="2" s="1"/>
  <c r="N32" i="5"/>
  <c r="N31" i="2" s="1"/>
  <c r="AC31" i="2" s="1"/>
  <c r="N31" i="5"/>
  <c r="N30" i="2" s="1"/>
  <c r="AC30" i="2" s="1"/>
  <c r="N30" i="5"/>
  <c r="N29" i="2" s="1"/>
  <c r="AC29" i="2" s="1"/>
  <c r="N29" i="5"/>
  <c r="N28" i="2" s="1"/>
  <c r="AC28" i="2" s="1"/>
  <c r="N28" i="5"/>
  <c r="N27" i="2" s="1"/>
  <c r="AC27" i="2" s="1"/>
  <c r="N27" i="5"/>
  <c r="N26" i="2" s="1"/>
  <c r="AC26" i="2" s="1"/>
  <c r="N26" i="5"/>
  <c r="N25" i="2" s="1"/>
  <c r="AC25" i="2" s="1"/>
  <c r="N25" i="5"/>
  <c r="N24" i="2" s="1"/>
  <c r="AC24" i="2" s="1"/>
  <c r="N24" i="5"/>
  <c r="N23" i="2" s="1"/>
  <c r="AC23" i="2" s="1"/>
  <c r="N23" i="5"/>
  <c r="N22" i="5"/>
  <c r="N21" i="5"/>
  <c r="N20" i="5"/>
  <c r="N19" i="5"/>
  <c r="N18" i="5"/>
  <c r="N17" i="5"/>
  <c r="N16" i="5"/>
  <c r="N15" i="2" s="1"/>
  <c r="AC15" i="2" s="1"/>
  <c r="N15" i="5"/>
  <c r="N14" i="5"/>
  <c r="N13" i="5"/>
  <c r="N12" i="5"/>
  <c r="N11" i="2" s="1"/>
  <c r="AC11" i="2" s="1"/>
  <c r="N11" i="5"/>
  <c r="N10" i="5"/>
  <c r="N9" i="2" s="1"/>
  <c r="AC9" i="2" s="1"/>
  <c r="N9" i="5"/>
  <c r="N8" i="5"/>
  <c r="N7" i="5"/>
  <c r="N6" i="2" s="1"/>
  <c r="AC6" i="2" s="1"/>
  <c r="N6" i="5"/>
  <c r="N5" i="2" s="1"/>
  <c r="AC5" i="2" s="1"/>
  <c r="N5" i="5"/>
  <c r="T13" i="30" l="1"/>
  <c r="T13" i="29"/>
  <c r="T13" i="28"/>
  <c r="T13" i="27"/>
  <c r="L27" i="2"/>
  <c r="L28" i="2"/>
  <c r="L38" i="2"/>
  <c r="L23" i="2"/>
  <c r="L31" i="2"/>
  <c r="L39" i="2"/>
  <c r="L47" i="2"/>
  <c r="L43" i="2"/>
  <c r="L44" i="2"/>
  <c r="L29" i="2"/>
  <c r="L45" i="2"/>
  <c r="L46" i="2"/>
  <c r="L24" i="2"/>
  <c r="L32" i="2"/>
  <c r="L40" i="2"/>
  <c r="L48" i="2"/>
  <c r="L35" i="2"/>
  <c r="L52" i="2"/>
  <c r="L30" i="2"/>
  <c r="L5" i="2"/>
  <c r="L15" i="2"/>
  <c r="L25" i="2"/>
  <c r="L33" i="2"/>
  <c r="L41" i="2"/>
  <c r="L49" i="2"/>
  <c r="L51" i="2"/>
  <c r="L9" i="2"/>
  <c r="L36" i="2"/>
  <c r="L53" i="2"/>
  <c r="AD53" i="2" s="1"/>
  <c r="AE53" i="2" s="1"/>
  <c r="L11" i="2"/>
  <c r="L6" i="2"/>
  <c r="L26" i="2"/>
  <c r="L34" i="2"/>
  <c r="L42" i="2"/>
  <c r="L50" i="2"/>
  <c r="P14" i="9"/>
  <c r="P14" i="6"/>
  <c r="P14" i="10"/>
  <c r="P14" i="17"/>
  <c r="P14" i="8"/>
  <c r="P14" i="7"/>
  <c r="P14" i="5"/>
  <c r="P14" i="18"/>
  <c r="P14" i="19"/>
  <c r="P14" i="16"/>
  <c r="P15" i="16"/>
  <c r="P15" i="7"/>
  <c r="P15" i="10"/>
  <c r="P15" i="9"/>
  <c r="P15" i="8"/>
  <c r="P15" i="18"/>
  <c r="P15" i="6"/>
  <c r="P15" i="5"/>
  <c r="P15" i="17"/>
  <c r="P15" i="19"/>
  <c r="P23" i="8"/>
  <c r="P23" i="16"/>
  <c r="P23" i="7"/>
  <c r="P23" i="9"/>
  <c r="P23" i="19"/>
  <c r="P23" i="18"/>
  <c r="P23" i="10"/>
  <c r="P23" i="6"/>
  <c r="P23" i="5"/>
  <c r="P23" i="17"/>
  <c r="P9" i="10"/>
  <c r="P9" i="18"/>
  <c r="P9" i="9"/>
  <c r="P9" i="6"/>
  <c r="P9" i="17"/>
  <c r="P9" i="19"/>
  <c r="P9" i="16"/>
  <c r="P9" i="5"/>
  <c r="P9" i="8"/>
  <c r="P9" i="7"/>
  <c r="P20" i="9"/>
  <c r="P20" i="18"/>
  <c r="P20" i="5"/>
  <c r="P20" i="7"/>
  <c r="P20" i="6"/>
  <c r="P20" i="17"/>
  <c r="P20" i="8"/>
  <c r="P20" i="19"/>
  <c r="P20" i="16"/>
  <c r="P20" i="10"/>
  <c r="P18" i="6"/>
  <c r="P18" i="9"/>
  <c r="P18" i="5"/>
  <c r="P18" i="19"/>
  <c r="P18" i="10"/>
  <c r="P18" i="17"/>
  <c r="P18" i="8"/>
  <c r="P18" i="16"/>
  <c r="P18" i="7"/>
  <c r="P18" i="18"/>
  <c r="P22" i="18"/>
  <c r="P22" i="10"/>
  <c r="P22" i="6"/>
  <c r="P22" i="9"/>
  <c r="P22" i="16"/>
  <c r="P22" i="19"/>
  <c r="P22" i="17"/>
  <c r="P22" i="8"/>
  <c r="P22" i="7"/>
  <c r="P22" i="5"/>
  <c r="P11" i="10"/>
  <c r="P11" i="5"/>
  <c r="P11" i="16"/>
  <c r="P11" i="19"/>
  <c r="P11" i="18"/>
  <c r="P11" i="9"/>
  <c r="P11" i="6"/>
  <c r="P11" i="17"/>
  <c r="P11" i="8"/>
  <c r="P11" i="7"/>
  <c r="P19" i="19"/>
  <c r="P19" i="5"/>
  <c r="P19" i="17"/>
  <c r="P19" i="16"/>
  <c r="P19" i="7"/>
  <c r="P19" i="9"/>
  <c r="P19" i="8"/>
  <c r="P19" i="18"/>
  <c r="P19" i="10"/>
  <c r="P19" i="6"/>
  <c r="N8" i="2"/>
  <c r="N13" i="2"/>
  <c r="N21" i="2"/>
  <c r="N7" i="2"/>
  <c r="N14" i="2"/>
  <c r="N16" i="2"/>
  <c r="N17" i="2"/>
  <c r="N22" i="2"/>
  <c r="N10" i="2"/>
  <c r="N18" i="2"/>
  <c r="N19" i="2"/>
  <c r="N12" i="2"/>
  <c r="N20" i="2"/>
  <c r="AC20" i="2" s="1"/>
  <c r="AD20" i="2" s="1"/>
  <c r="C937" i="1"/>
  <c r="C987" i="1" s="1"/>
  <c r="C1037" i="1" s="1"/>
  <c r="C837" i="1"/>
  <c r="C887" i="1" s="1"/>
  <c r="C825" i="1"/>
  <c r="C875" i="1" s="1"/>
  <c r="C925" i="1" s="1"/>
  <c r="C975" i="1" s="1"/>
  <c r="C1025" i="1" s="1"/>
  <c r="C805" i="1"/>
  <c r="C855" i="1" s="1"/>
  <c r="C905" i="1" s="1"/>
  <c r="C955" i="1" s="1"/>
  <c r="C1005" i="1" s="1"/>
  <c r="C801" i="1"/>
  <c r="C851" i="1" s="1"/>
  <c r="C901" i="1" s="1"/>
  <c r="C951" i="1" s="1"/>
  <c r="C1001" i="1" s="1"/>
  <c r="C1051" i="1" s="1"/>
  <c r="C793" i="1"/>
  <c r="C843" i="1" s="1"/>
  <c r="C893" i="1" s="1"/>
  <c r="C943" i="1" s="1"/>
  <c r="C993" i="1" s="1"/>
  <c r="C1043" i="1" s="1"/>
  <c r="C782" i="1"/>
  <c r="C832" i="1" s="1"/>
  <c r="C882" i="1" s="1"/>
  <c r="C932" i="1" s="1"/>
  <c r="C982" i="1" s="1"/>
  <c r="C1032" i="1" s="1"/>
  <c r="C773" i="1"/>
  <c r="C823" i="1" s="1"/>
  <c r="C873" i="1" s="1"/>
  <c r="C923" i="1" s="1"/>
  <c r="C973" i="1" s="1"/>
  <c r="C1023" i="1" s="1"/>
  <c r="C766" i="1"/>
  <c r="C816" i="1" s="1"/>
  <c r="C866" i="1" s="1"/>
  <c r="C916" i="1" s="1"/>
  <c r="C966" i="1" s="1"/>
  <c r="C1016" i="1" s="1"/>
  <c r="C751" i="1"/>
  <c r="C750" i="1"/>
  <c r="C800" i="1" s="1"/>
  <c r="C850" i="1" s="1"/>
  <c r="C900" i="1" s="1"/>
  <c r="C950" i="1" s="1"/>
  <c r="C1000" i="1" s="1"/>
  <c r="C1050" i="1" s="1"/>
  <c r="C749" i="1"/>
  <c r="C799" i="1" s="1"/>
  <c r="C849" i="1" s="1"/>
  <c r="C899" i="1" s="1"/>
  <c r="C949" i="1" s="1"/>
  <c r="C999" i="1" s="1"/>
  <c r="C1049" i="1" s="1"/>
  <c r="C748" i="1"/>
  <c r="C798" i="1" s="1"/>
  <c r="C848" i="1" s="1"/>
  <c r="C898" i="1" s="1"/>
  <c r="C948" i="1" s="1"/>
  <c r="C998" i="1" s="1"/>
  <c r="C1048" i="1" s="1"/>
  <c r="C747" i="1"/>
  <c r="C797" i="1" s="1"/>
  <c r="C847" i="1" s="1"/>
  <c r="C897" i="1" s="1"/>
  <c r="C947" i="1" s="1"/>
  <c r="C997" i="1" s="1"/>
  <c r="C1047" i="1" s="1"/>
  <c r="C746" i="1"/>
  <c r="C796" i="1" s="1"/>
  <c r="C846" i="1" s="1"/>
  <c r="C896" i="1" s="1"/>
  <c r="C946" i="1" s="1"/>
  <c r="C996" i="1" s="1"/>
  <c r="C1046" i="1" s="1"/>
  <c r="C745" i="1"/>
  <c r="C795" i="1" s="1"/>
  <c r="C845" i="1" s="1"/>
  <c r="C895" i="1" s="1"/>
  <c r="C945" i="1" s="1"/>
  <c r="C995" i="1" s="1"/>
  <c r="C1045" i="1" s="1"/>
  <c r="C744" i="1"/>
  <c r="C794" i="1" s="1"/>
  <c r="C844" i="1" s="1"/>
  <c r="C894" i="1" s="1"/>
  <c r="C944" i="1" s="1"/>
  <c r="C994" i="1" s="1"/>
  <c r="C1044" i="1" s="1"/>
  <c r="C743" i="1"/>
  <c r="C742" i="1"/>
  <c r="C792" i="1" s="1"/>
  <c r="C842" i="1" s="1"/>
  <c r="C892" i="1" s="1"/>
  <c r="C942" i="1" s="1"/>
  <c r="C992" i="1" s="1"/>
  <c r="C1042" i="1" s="1"/>
  <c r="C741" i="1"/>
  <c r="C791" i="1" s="1"/>
  <c r="C841" i="1" s="1"/>
  <c r="C891" i="1" s="1"/>
  <c r="C941" i="1" s="1"/>
  <c r="C991" i="1" s="1"/>
  <c r="C1041" i="1" s="1"/>
  <c r="C740" i="1"/>
  <c r="C790" i="1" s="1"/>
  <c r="C840" i="1" s="1"/>
  <c r="C890" i="1" s="1"/>
  <c r="C940" i="1" s="1"/>
  <c r="C990" i="1" s="1"/>
  <c r="C1040" i="1" s="1"/>
  <c r="C739" i="1"/>
  <c r="C789" i="1" s="1"/>
  <c r="C839" i="1" s="1"/>
  <c r="C889" i="1" s="1"/>
  <c r="C939" i="1" s="1"/>
  <c r="C989" i="1" s="1"/>
  <c r="C1039" i="1" s="1"/>
  <c r="C738" i="1"/>
  <c r="C788" i="1" s="1"/>
  <c r="C838" i="1" s="1"/>
  <c r="C888" i="1" s="1"/>
  <c r="C938" i="1" s="1"/>
  <c r="C988" i="1" s="1"/>
  <c r="C1038" i="1" s="1"/>
  <c r="C737" i="1"/>
  <c r="C787" i="1" s="1"/>
  <c r="C736" i="1"/>
  <c r="C786" i="1" s="1"/>
  <c r="C836" i="1" s="1"/>
  <c r="C886" i="1" s="1"/>
  <c r="C936" i="1" s="1"/>
  <c r="C986" i="1" s="1"/>
  <c r="C1036" i="1" s="1"/>
  <c r="C735" i="1"/>
  <c r="C785" i="1" s="1"/>
  <c r="C835" i="1" s="1"/>
  <c r="C885" i="1" s="1"/>
  <c r="C935" i="1" s="1"/>
  <c r="C985" i="1" s="1"/>
  <c r="C1035" i="1" s="1"/>
  <c r="C734" i="1"/>
  <c r="C784" i="1" s="1"/>
  <c r="C834" i="1" s="1"/>
  <c r="C884" i="1" s="1"/>
  <c r="C934" i="1" s="1"/>
  <c r="C984" i="1" s="1"/>
  <c r="C1034" i="1" s="1"/>
  <c r="C733" i="1"/>
  <c r="C783" i="1" s="1"/>
  <c r="C833" i="1" s="1"/>
  <c r="C883" i="1" s="1"/>
  <c r="C933" i="1" s="1"/>
  <c r="C983" i="1" s="1"/>
  <c r="C1033" i="1" s="1"/>
  <c r="C732" i="1"/>
  <c r="C731" i="1"/>
  <c r="C781" i="1" s="1"/>
  <c r="C831" i="1" s="1"/>
  <c r="C881" i="1" s="1"/>
  <c r="C931" i="1" s="1"/>
  <c r="C981" i="1" s="1"/>
  <c r="C1031" i="1" s="1"/>
  <c r="C730" i="1"/>
  <c r="C780" i="1" s="1"/>
  <c r="C830" i="1" s="1"/>
  <c r="C880" i="1" s="1"/>
  <c r="C930" i="1" s="1"/>
  <c r="C980" i="1" s="1"/>
  <c r="C1030" i="1" s="1"/>
  <c r="C729" i="1"/>
  <c r="C779" i="1" s="1"/>
  <c r="C829" i="1" s="1"/>
  <c r="C879" i="1" s="1"/>
  <c r="C929" i="1" s="1"/>
  <c r="C979" i="1" s="1"/>
  <c r="C1029" i="1" s="1"/>
  <c r="C728" i="1"/>
  <c r="C778" i="1" s="1"/>
  <c r="C828" i="1" s="1"/>
  <c r="C878" i="1" s="1"/>
  <c r="C928" i="1" s="1"/>
  <c r="C978" i="1" s="1"/>
  <c r="C1028" i="1" s="1"/>
  <c r="C727" i="1"/>
  <c r="C777" i="1" s="1"/>
  <c r="C827" i="1" s="1"/>
  <c r="C877" i="1" s="1"/>
  <c r="C927" i="1" s="1"/>
  <c r="C977" i="1" s="1"/>
  <c r="C1027" i="1" s="1"/>
  <c r="C726" i="1"/>
  <c r="C776" i="1" s="1"/>
  <c r="C826" i="1" s="1"/>
  <c r="C876" i="1" s="1"/>
  <c r="C926" i="1" s="1"/>
  <c r="C976" i="1" s="1"/>
  <c r="C1026" i="1" s="1"/>
  <c r="C725" i="1"/>
  <c r="C775" i="1" s="1"/>
  <c r="C724" i="1"/>
  <c r="C774" i="1" s="1"/>
  <c r="C824" i="1" s="1"/>
  <c r="C874" i="1" s="1"/>
  <c r="C924" i="1" s="1"/>
  <c r="C974" i="1" s="1"/>
  <c r="C1024" i="1" s="1"/>
  <c r="C723" i="1"/>
  <c r="C722" i="1"/>
  <c r="C772" i="1" s="1"/>
  <c r="C822" i="1" s="1"/>
  <c r="C872" i="1" s="1"/>
  <c r="C922" i="1" s="1"/>
  <c r="C972" i="1" s="1"/>
  <c r="C1022" i="1" s="1"/>
  <c r="C721" i="1"/>
  <c r="C771" i="1" s="1"/>
  <c r="C821" i="1" s="1"/>
  <c r="C871" i="1" s="1"/>
  <c r="C921" i="1" s="1"/>
  <c r="C971" i="1" s="1"/>
  <c r="C1021" i="1" s="1"/>
  <c r="C720" i="1"/>
  <c r="C770" i="1" s="1"/>
  <c r="C820" i="1" s="1"/>
  <c r="C870" i="1" s="1"/>
  <c r="C920" i="1" s="1"/>
  <c r="C970" i="1" s="1"/>
  <c r="C1020" i="1" s="1"/>
  <c r="C719" i="1"/>
  <c r="C769" i="1" s="1"/>
  <c r="C819" i="1" s="1"/>
  <c r="C869" i="1" s="1"/>
  <c r="C919" i="1" s="1"/>
  <c r="C969" i="1" s="1"/>
  <c r="C1019" i="1" s="1"/>
  <c r="C718" i="1"/>
  <c r="C768" i="1" s="1"/>
  <c r="C818" i="1" s="1"/>
  <c r="C868" i="1" s="1"/>
  <c r="C918" i="1" s="1"/>
  <c r="C968" i="1" s="1"/>
  <c r="C1018" i="1" s="1"/>
  <c r="C717" i="1"/>
  <c r="C767" i="1" s="1"/>
  <c r="C817" i="1" s="1"/>
  <c r="C867" i="1" s="1"/>
  <c r="C917" i="1" s="1"/>
  <c r="C967" i="1" s="1"/>
  <c r="C1017" i="1" s="1"/>
  <c r="C716" i="1"/>
  <c r="C715" i="1"/>
  <c r="C765" i="1" s="1"/>
  <c r="C815" i="1" s="1"/>
  <c r="C865" i="1" s="1"/>
  <c r="C915" i="1" s="1"/>
  <c r="C965" i="1" s="1"/>
  <c r="C1015" i="1" s="1"/>
  <c r="C714" i="1"/>
  <c r="C764" i="1" s="1"/>
  <c r="C814" i="1" s="1"/>
  <c r="C864" i="1" s="1"/>
  <c r="C914" i="1" s="1"/>
  <c r="C964" i="1" s="1"/>
  <c r="C1014" i="1" s="1"/>
  <c r="C713" i="1"/>
  <c r="C763" i="1" s="1"/>
  <c r="C813" i="1" s="1"/>
  <c r="C863" i="1" s="1"/>
  <c r="C913" i="1" s="1"/>
  <c r="C963" i="1" s="1"/>
  <c r="C1013" i="1" s="1"/>
  <c r="C712" i="1"/>
  <c r="C762" i="1" s="1"/>
  <c r="C812" i="1" s="1"/>
  <c r="C862" i="1" s="1"/>
  <c r="C912" i="1" s="1"/>
  <c r="C962" i="1" s="1"/>
  <c r="C1012" i="1" s="1"/>
  <c r="C711" i="1"/>
  <c r="C761" i="1" s="1"/>
  <c r="C811" i="1" s="1"/>
  <c r="C861" i="1" s="1"/>
  <c r="C911" i="1" s="1"/>
  <c r="C961" i="1" s="1"/>
  <c r="C1011" i="1" s="1"/>
  <c r="C710" i="1"/>
  <c r="C760" i="1" s="1"/>
  <c r="C810" i="1" s="1"/>
  <c r="C860" i="1" s="1"/>
  <c r="C910" i="1" s="1"/>
  <c r="C960" i="1" s="1"/>
  <c r="C1010" i="1" s="1"/>
  <c r="C709" i="1"/>
  <c r="C759" i="1" s="1"/>
  <c r="C809" i="1" s="1"/>
  <c r="C859" i="1" s="1"/>
  <c r="C909" i="1" s="1"/>
  <c r="C959" i="1" s="1"/>
  <c r="C1009" i="1" s="1"/>
  <c r="C708" i="1"/>
  <c r="C758" i="1" s="1"/>
  <c r="C808" i="1" s="1"/>
  <c r="C858" i="1" s="1"/>
  <c r="C908" i="1" s="1"/>
  <c r="C958" i="1" s="1"/>
  <c r="C1008" i="1" s="1"/>
  <c r="C707" i="1"/>
  <c r="C757" i="1" s="1"/>
  <c r="C807" i="1" s="1"/>
  <c r="C857" i="1" s="1"/>
  <c r="C907" i="1" s="1"/>
  <c r="C957" i="1" s="1"/>
  <c r="C1007" i="1" s="1"/>
  <c r="C706" i="1"/>
  <c r="C756" i="1" s="1"/>
  <c r="C806" i="1" s="1"/>
  <c r="C856" i="1" s="1"/>
  <c r="C906" i="1" s="1"/>
  <c r="C956" i="1" s="1"/>
  <c r="C1006" i="1" s="1"/>
  <c r="C705" i="1"/>
  <c r="C755" i="1" s="1"/>
  <c r="C704" i="1"/>
  <c r="C754" i="1" s="1"/>
  <c r="C804" i="1" s="1"/>
  <c r="C854" i="1" s="1"/>
  <c r="C904" i="1" s="1"/>
  <c r="C954" i="1" s="1"/>
  <c r="C1004" i="1" s="1"/>
  <c r="C703" i="1"/>
  <c r="C753" i="1" s="1"/>
  <c r="C803" i="1" s="1"/>
  <c r="C853" i="1" s="1"/>
  <c r="C903" i="1" s="1"/>
  <c r="C953" i="1" s="1"/>
  <c r="C1003" i="1" s="1"/>
  <c r="C702" i="1"/>
  <c r="C752" i="1" s="1"/>
  <c r="C802" i="1" s="1"/>
  <c r="C852" i="1" s="1"/>
  <c r="C902" i="1" s="1"/>
  <c r="C952" i="1" s="1"/>
  <c r="C1002" i="1" s="1"/>
  <c r="C154" i="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153" i="1"/>
  <c r="D27" i="6" l="1"/>
  <c r="D27" i="5"/>
  <c r="D42" i="6"/>
  <c r="P42" i="6" s="1"/>
  <c r="D42" i="5"/>
  <c r="P42" i="5" s="1"/>
  <c r="D6" i="6"/>
  <c r="D6" i="5"/>
  <c r="D47" i="6"/>
  <c r="P47" i="6" s="1"/>
  <c r="D47" i="5"/>
  <c r="P47" i="5" s="1"/>
  <c r="D24" i="6"/>
  <c r="D24" i="5"/>
  <c r="D34" i="6"/>
  <c r="P34" i="6" s="1"/>
  <c r="D34" i="5"/>
  <c r="P34" i="5" s="1"/>
  <c r="D48" i="6"/>
  <c r="D48" i="5"/>
  <c r="D37" i="6"/>
  <c r="D37" i="5"/>
  <c r="D49" i="6"/>
  <c r="D49" i="5"/>
  <c r="D44" i="6"/>
  <c r="P44" i="6" s="1"/>
  <c r="D44" i="5"/>
  <c r="P44" i="5" s="1"/>
  <c r="D51" i="6"/>
  <c r="D51" i="5"/>
  <c r="D7" i="6"/>
  <c r="D7" i="5"/>
  <c r="D10" i="6"/>
  <c r="D10" i="5"/>
  <c r="D31" i="6"/>
  <c r="D31" i="5"/>
  <c r="P31" i="5" s="1"/>
  <c r="D41" i="6"/>
  <c r="D41" i="5"/>
  <c r="D46" i="6"/>
  <c r="P46" i="6" s="1"/>
  <c r="D46" i="5"/>
  <c r="P46" i="5" s="1"/>
  <c r="D39" i="6"/>
  <c r="D39" i="5"/>
  <c r="D43" i="6"/>
  <c r="D43" i="5"/>
  <c r="P43" i="5" s="1"/>
  <c r="D12" i="6"/>
  <c r="D12" i="5"/>
  <c r="D52" i="6"/>
  <c r="D52" i="5"/>
  <c r="P52" i="5" s="1"/>
  <c r="D26" i="6"/>
  <c r="D26" i="5"/>
  <c r="D53" i="6"/>
  <c r="D53" i="5"/>
  <c r="D33" i="6"/>
  <c r="D33" i="5"/>
  <c r="D30" i="6"/>
  <c r="D30" i="5"/>
  <c r="D40" i="6"/>
  <c r="D40" i="5"/>
  <c r="D29" i="6"/>
  <c r="P29" i="6" s="1"/>
  <c r="D29" i="5"/>
  <c r="D35" i="6"/>
  <c r="D35" i="5"/>
  <c r="D50" i="6"/>
  <c r="P50" i="6" s="1"/>
  <c r="D50" i="5"/>
  <c r="D16" i="6"/>
  <c r="D16" i="5"/>
  <c r="D36" i="6"/>
  <c r="P36" i="6" s="1"/>
  <c r="D36" i="5"/>
  <c r="P36" i="5" s="1"/>
  <c r="D25" i="6"/>
  <c r="D25" i="5"/>
  <c r="D45" i="6"/>
  <c r="D45" i="5"/>
  <c r="D32" i="6"/>
  <c r="D32" i="5"/>
  <c r="D28" i="6"/>
  <c r="D28" i="5"/>
  <c r="D42" i="8"/>
  <c r="D42" i="7"/>
  <c r="D49" i="8"/>
  <c r="D49" i="7"/>
  <c r="D24" i="8"/>
  <c r="D24" i="7"/>
  <c r="D51" i="8"/>
  <c r="D51" i="7"/>
  <c r="D7" i="8"/>
  <c r="D7" i="7"/>
  <c r="D10" i="8"/>
  <c r="P10" i="8" s="1"/>
  <c r="D10" i="7"/>
  <c r="P10" i="7" s="1"/>
  <c r="D34" i="8"/>
  <c r="D34" i="7"/>
  <c r="D31" i="8"/>
  <c r="D31" i="7"/>
  <c r="P31" i="7" s="1"/>
  <c r="D41" i="8"/>
  <c r="D41" i="7"/>
  <c r="D46" i="8"/>
  <c r="P46" i="8" s="1"/>
  <c r="D46" i="7"/>
  <c r="P46" i="7" s="1"/>
  <c r="D48" i="8"/>
  <c r="D48" i="7"/>
  <c r="D39" i="8"/>
  <c r="D39" i="7"/>
  <c r="D37" i="8"/>
  <c r="D37" i="7"/>
  <c r="D44" i="8"/>
  <c r="P44" i="8" s="1"/>
  <c r="D44" i="7"/>
  <c r="P44" i="7" s="1"/>
  <c r="D43" i="8"/>
  <c r="D43" i="7"/>
  <c r="D12" i="8"/>
  <c r="P12" i="8" s="1"/>
  <c r="D12" i="7"/>
  <c r="P12" i="7" s="1"/>
  <c r="D52" i="8"/>
  <c r="D52" i="7"/>
  <c r="D26" i="8"/>
  <c r="P26" i="8" s="1"/>
  <c r="D26" i="7"/>
  <c r="P26" i="7" s="1"/>
  <c r="D53" i="8"/>
  <c r="D53" i="7"/>
  <c r="D33" i="8"/>
  <c r="D33" i="7"/>
  <c r="D30" i="8"/>
  <c r="D30" i="7"/>
  <c r="D40" i="8"/>
  <c r="P40" i="8" s="1"/>
  <c r="D40" i="7"/>
  <c r="P40" i="7" s="1"/>
  <c r="D29" i="8"/>
  <c r="D29" i="7"/>
  <c r="D27" i="8"/>
  <c r="D27" i="7"/>
  <c r="D6" i="8"/>
  <c r="D6" i="7"/>
  <c r="D47" i="8"/>
  <c r="P47" i="8" s="1"/>
  <c r="D47" i="7"/>
  <c r="P47" i="7" s="1"/>
  <c r="D35" i="8"/>
  <c r="D35" i="7"/>
  <c r="D50" i="8"/>
  <c r="P50" i="8" s="1"/>
  <c r="D50" i="7"/>
  <c r="P50" i="7" s="1"/>
  <c r="D16" i="8"/>
  <c r="D16" i="7"/>
  <c r="D36" i="8"/>
  <c r="P36" i="8" s="1"/>
  <c r="D36" i="7"/>
  <c r="P36" i="7" s="1"/>
  <c r="D25" i="8"/>
  <c r="D25" i="7"/>
  <c r="D45" i="8"/>
  <c r="D45" i="7"/>
  <c r="D32" i="8"/>
  <c r="D32" i="7"/>
  <c r="D28" i="8"/>
  <c r="P28" i="8" s="1"/>
  <c r="D28" i="7"/>
  <c r="D27" i="10"/>
  <c r="D27" i="9"/>
  <c r="D37" i="10"/>
  <c r="D37" i="9"/>
  <c r="D42" i="10"/>
  <c r="D42" i="9"/>
  <c r="D6" i="10"/>
  <c r="P6" i="10" s="1"/>
  <c r="D6" i="9"/>
  <c r="P6" i="9" s="1"/>
  <c r="D49" i="10"/>
  <c r="D49" i="9"/>
  <c r="D47" i="10"/>
  <c r="P47" i="10" s="1"/>
  <c r="D47" i="9"/>
  <c r="P47" i="9" s="1"/>
  <c r="D44" i="10"/>
  <c r="D44" i="9"/>
  <c r="D24" i="10"/>
  <c r="P24" i="10" s="1"/>
  <c r="D24" i="9"/>
  <c r="P24" i="9" s="1"/>
  <c r="D51" i="10"/>
  <c r="D51" i="9"/>
  <c r="D7" i="10"/>
  <c r="D7" i="9"/>
  <c r="P7" i="9" s="1"/>
  <c r="D10" i="10"/>
  <c r="P10" i="10" s="1"/>
  <c r="D10" i="9"/>
  <c r="D34" i="10"/>
  <c r="P34" i="10" s="1"/>
  <c r="D34" i="9"/>
  <c r="P34" i="9" s="1"/>
  <c r="D31" i="10"/>
  <c r="D31" i="9"/>
  <c r="D41" i="10"/>
  <c r="D41" i="9"/>
  <c r="D46" i="10"/>
  <c r="D46" i="9"/>
  <c r="D48" i="10"/>
  <c r="D48" i="9"/>
  <c r="P48" i="9" s="1"/>
  <c r="D39" i="10"/>
  <c r="D39" i="9"/>
  <c r="D43" i="10"/>
  <c r="P43" i="10" s="1"/>
  <c r="D43" i="9"/>
  <c r="P43" i="9" s="1"/>
  <c r="D12" i="10"/>
  <c r="D12" i="9"/>
  <c r="D52" i="10"/>
  <c r="P52" i="10" s="1"/>
  <c r="D52" i="9"/>
  <c r="P52" i="9" s="1"/>
  <c r="D26" i="10"/>
  <c r="D26" i="9"/>
  <c r="D53" i="10"/>
  <c r="D53" i="9"/>
  <c r="D33" i="10"/>
  <c r="D33" i="9"/>
  <c r="D30" i="10"/>
  <c r="D30" i="9"/>
  <c r="D40" i="10"/>
  <c r="P40" i="10" s="1"/>
  <c r="D40" i="9"/>
  <c r="D29" i="10"/>
  <c r="D29" i="9"/>
  <c r="D35" i="10"/>
  <c r="D35" i="9"/>
  <c r="D50" i="10"/>
  <c r="P50" i="10" s="1"/>
  <c r="D50" i="9"/>
  <c r="D16" i="10"/>
  <c r="D16" i="9"/>
  <c r="D36" i="10"/>
  <c r="P36" i="10" s="1"/>
  <c r="D36" i="9"/>
  <c r="P36" i="9" s="1"/>
  <c r="D25" i="10"/>
  <c r="D25" i="9"/>
  <c r="D45" i="10"/>
  <c r="D45" i="9"/>
  <c r="D32" i="10"/>
  <c r="D32" i="9"/>
  <c r="D28" i="10"/>
  <c r="D28" i="9"/>
  <c r="T19" i="19"/>
  <c r="T23" i="19"/>
  <c r="T14" i="19"/>
  <c r="T20" i="19"/>
  <c r="T9" i="19"/>
  <c r="T15" i="19"/>
  <c r="T11" i="19"/>
  <c r="T22" i="19"/>
  <c r="T18" i="19"/>
  <c r="T22" i="18"/>
  <c r="T19" i="18"/>
  <c r="T18" i="18"/>
  <c r="T9" i="18"/>
  <c r="T15" i="18"/>
  <c r="T14" i="18"/>
  <c r="T11" i="18"/>
  <c r="T20" i="18"/>
  <c r="T23" i="18"/>
  <c r="T18" i="17"/>
  <c r="T14" i="17"/>
  <c r="T19" i="17"/>
  <c r="T22" i="17"/>
  <c r="T9" i="17"/>
  <c r="T15" i="17"/>
  <c r="T11" i="17"/>
  <c r="T20" i="17"/>
  <c r="T23" i="17"/>
  <c r="T9" i="16"/>
  <c r="T19" i="16"/>
  <c r="T22" i="16"/>
  <c r="T15" i="16"/>
  <c r="T11" i="16"/>
  <c r="T20" i="16"/>
  <c r="T18" i="16"/>
  <c r="T23" i="16"/>
  <c r="T14" i="16"/>
  <c r="T19" i="10"/>
  <c r="T15" i="10"/>
  <c r="T11" i="10"/>
  <c r="T18" i="10"/>
  <c r="T9" i="10"/>
  <c r="T23" i="10"/>
  <c r="T14" i="10"/>
  <c r="T22" i="10"/>
  <c r="T20" i="10"/>
  <c r="T14" i="9"/>
  <c r="T20" i="9"/>
  <c r="T22" i="9"/>
  <c r="T18" i="9"/>
  <c r="T9" i="9"/>
  <c r="T11" i="9"/>
  <c r="T23" i="9"/>
  <c r="T19" i="9"/>
  <c r="T15" i="9"/>
  <c r="T22" i="8"/>
  <c r="T23" i="8"/>
  <c r="T14" i="8"/>
  <c r="T19" i="8"/>
  <c r="T11" i="8"/>
  <c r="T20" i="8"/>
  <c r="T9" i="8"/>
  <c r="T15" i="8"/>
  <c r="T18" i="8"/>
  <c r="T19" i="7"/>
  <c r="T22" i="7"/>
  <c r="T11" i="7"/>
  <c r="T20" i="7"/>
  <c r="T9" i="7"/>
  <c r="T15" i="7"/>
  <c r="T18" i="7"/>
  <c r="T23" i="7"/>
  <c r="T14" i="7"/>
  <c r="T23" i="6"/>
  <c r="T22" i="6"/>
  <c r="T18" i="6"/>
  <c r="T11" i="6"/>
  <c r="T20" i="6"/>
  <c r="T15" i="6"/>
  <c r="T19" i="6"/>
  <c r="T9" i="6"/>
  <c r="T14" i="6"/>
  <c r="T11" i="5"/>
  <c r="T14" i="5"/>
  <c r="T18" i="5"/>
  <c r="T23" i="5"/>
  <c r="T20" i="5"/>
  <c r="T19" i="5"/>
  <c r="T22" i="5"/>
  <c r="T15" i="5"/>
  <c r="T9" i="5"/>
  <c r="AH20" i="2"/>
  <c r="P37" i="31"/>
  <c r="P6" i="31"/>
  <c r="P6" i="6"/>
  <c r="P44" i="31"/>
  <c r="P24" i="31"/>
  <c r="P24" i="6"/>
  <c r="P51" i="31"/>
  <c r="P7" i="31"/>
  <c r="P10" i="31"/>
  <c r="P10" i="6"/>
  <c r="P34" i="31"/>
  <c r="P31" i="31"/>
  <c r="P41" i="31"/>
  <c r="P46" i="31"/>
  <c r="P48" i="31"/>
  <c r="P39" i="31"/>
  <c r="P27" i="31"/>
  <c r="P47" i="31"/>
  <c r="P43" i="31"/>
  <c r="P43" i="6"/>
  <c r="P12" i="31"/>
  <c r="P12" i="6"/>
  <c r="P52" i="31"/>
  <c r="P52" i="6"/>
  <c r="P26" i="31"/>
  <c r="P26" i="6"/>
  <c r="P53" i="31"/>
  <c r="P33" i="31"/>
  <c r="P30" i="31"/>
  <c r="P40" i="31"/>
  <c r="P40" i="6"/>
  <c r="P29" i="31"/>
  <c r="P42" i="31"/>
  <c r="P49" i="31"/>
  <c r="P35" i="31"/>
  <c r="P50" i="31"/>
  <c r="P16" i="31"/>
  <c r="P36" i="31"/>
  <c r="P25" i="31"/>
  <c r="P45" i="31"/>
  <c r="P32" i="31"/>
  <c r="P32" i="6"/>
  <c r="P28" i="31"/>
  <c r="AC18" i="2"/>
  <c r="AD18" i="2" s="1"/>
  <c r="AC16" i="2"/>
  <c r="AD16" i="2" s="1"/>
  <c r="AC12" i="2"/>
  <c r="AD12" i="2" s="1"/>
  <c r="AC22" i="2"/>
  <c r="AD22" i="2" s="1"/>
  <c r="AC7" i="2"/>
  <c r="AD7" i="2" s="1"/>
  <c r="AC19" i="2"/>
  <c r="AD19" i="2" s="1"/>
  <c r="AC17" i="2"/>
  <c r="AD17" i="2" s="1"/>
  <c r="AC21" i="2"/>
  <c r="AD21" i="2" s="1"/>
  <c r="AC13" i="2"/>
  <c r="AD13" i="2" s="1"/>
  <c r="AC10" i="2"/>
  <c r="AD10" i="2" s="1"/>
  <c r="AC14" i="2"/>
  <c r="AD14" i="2" s="1"/>
  <c r="AC8" i="2"/>
  <c r="AD8" i="2" s="1"/>
  <c r="P37" i="29"/>
  <c r="P37" i="30"/>
  <c r="P6" i="29"/>
  <c r="P6" i="30"/>
  <c r="P47" i="29"/>
  <c r="P47" i="30"/>
  <c r="P24" i="29"/>
  <c r="P24" i="30"/>
  <c r="P7" i="29"/>
  <c r="P7" i="30"/>
  <c r="P34" i="29"/>
  <c r="P34" i="30"/>
  <c r="P41" i="29"/>
  <c r="P41" i="30"/>
  <c r="P46" i="29"/>
  <c r="P46" i="30"/>
  <c r="P39" i="29"/>
  <c r="P39" i="30"/>
  <c r="P43" i="29"/>
  <c r="P43" i="30"/>
  <c r="P12" i="29"/>
  <c r="P12" i="30"/>
  <c r="P52" i="29"/>
  <c r="P52" i="30"/>
  <c r="P26" i="29"/>
  <c r="P26" i="30"/>
  <c r="P53" i="29"/>
  <c r="P53" i="30"/>
  <c r="P33" i="29"/>
  <c r="P33" i="30"/>
  <c r="P30" i="29"/>
  <c r="P30" i="30"/>
  <c r="P40" i="29"/>
  <c r="P40" i="30"/>
  <c r="P29" i="29"/>
  <c r="P29" i="30"/>
  <c r="P27" i="29"/>
  <c r="P27" i="30"/>
  <c r="P42" i="29"/>
  <c r="P42" i="30"/>
  <c r="P49" i="29"/>
  <c r="P49" i="30"/>
  <c r="P44" i="29"/>
  <c r="P44" i="30"/>
  <c r="P51" i="29"/>
  <c r="P51" i="30"/>
  <c r="P10" i="29"/>
  <c r="P10" i="30"/>
  <c r="P31" i="29"/>
  <c r="P31" i="30"/>
  <c r="P48" i="29"/>
  <c r="P48" i="30"/>
  <c r="P35" i="29"/>
  <c r="P35" i="30"/>
  <c r="P50" i="29"/>
  <c r="P50" i="30"/>
  <c r="P16" i="29"/>
  <c r="P16" i="30"/>
  <c r="P36" i="29"/>
  <c r="P36" i="30"/>
  <c r="P25" i="29"/>
  <c r="P25" i="30"/>
  <c r="P45" i="29"/>
  <c r="P45" i="30"/>
  <c r="P32" i="29"/>
  <c r="P32" i="30"/>
  <c r="P28" i="29"/>
  <c r="P28" i="30"/>
  <c r="P27" i="27"/>
  <c r="P27" i="28"/>
  <c r="P37" i="27"/>
  <c r="P37" i="28"/>
  <c r="P42" i="27"/>
  <c r="P42" i="28"/>
  <c r="P6" i="27"/>
  <c r="P6" i="28"/>
  <c r="P49" i="27"/>
  <c r="P49" i="28"/>
  <c r="P47" i="27"/>
  <c r="P47" i="28"/>
  <c r="P44" i="27"/>
  <c r="P44" i="28"/>
  <c r="P24" i="27"/>
  <c r="P24" i="28"/>
  <c r="P51" i="27"/>
  <c r="P51" i="28"/>
  <c r="P7" i="27"/>
  <c r="P7" i="28"/>
  <c r="P10" i="27"/>
  <c r="P10" i="28"/>
  <c r="P34" i="27"/>
  <c r="P34" i="28"/>
  <c r="P31" i="27"/>
  <c r="P31" i="28"/>
  <c r="P41" i="27"/>
  <c r="P41" i="28"/>
  <c r="P46" i="27"/>
  <c r="P46" i="28"/>
  <c r="P48" i="27"/>
  <c r="P48" i="28"/>
  <c r="P39" i="27"/>
  <c r="P39" i="28"/>
  <c r="P43" i="27"/>
  <c r="P43" i="28"/>
  <c r="P12" i="27"/>
  <c r="P12" i="28"/>
  <c r="P52" i="27"/>
  <c r="P52" i="28"/>
  <c r="P26" i="27"/>
  <c r="P26" i="28"/>
  <c r="P53" i="27"/>
  <c r="P53" i="28"/>
  <c r="P33" i="27"/>
  <c r="P33" i="28"/>
  <c r="P30" i="27"/>
  <c r="P30" i="28"/>
  <c r="P40" i="27"/>
  <c r="P40" i="28"/>
  <c r="P29" i="27"/>
  <c r="P29" i="28"/>
  <c r="P35" i="27"/>
  <c r="P35" i="28"/>
  <c r="P50" i="27"/>
  <c r="P50" i="28"/>
  <c r="P16" i="27"/>
  <c r="P16" i="28"/>
  <c r="P36" i="27"/>
  <c r="P36" i="28"/>
  <c r="P25" i="27"/>
  <c r="P25" i="28"/>
  <c r="P45" i="27"/>
  <c r="P45" i="28"/>
  <c r="P32" i="27"/>
  <c r="P32" i="28"/>
  <c r="P28" i="27"/>
  <c r="P28" i="28"/>
  <c r="L37" i="2"/>
  <c r="D38" i="5" s="1"/>
  <c r="P44" i="19"/>
  <c r="P12" i="16"/>
  <c r="P26" i="17"/>
  <c r="P50" i="18"/>
  <c r="P30" i="16"/>
  <c r="P6" i="16"/>
  <c r="P32" i="16"/>
  <c r="P7" i="18"/>
  <c r="P31" i="9"/>
  <c r="P40" i="19"/>
  <c r="P40" i="16"/>
  <c r="P46" i="19"/>
  <c r="P46" i="18"/>
  <c r="P42" i="7"/>
  <c r="P42" i="9"/>
  <c r="P42" i="17"/>
  <c r="P42" i="19"/>
  <c r="P52" i="17"/>
  <c r="P52" i="16"/>
  <c r="P52" i="8"/>
  <c r="P10" i="17"/>
  <c r="P10" i="5"/>
  <c r="P34" i="18"/>
  <c r="P34" i="16"/>
  <c r="P34" i="19"/>
  <c r="P34" i="7"/>
  <c r="P47" i="19"/>
  <c r="P24" i="18"/>
  <c r="P24" i="16"/>
  <c r="P42" i="16"/>
  <c r="P36" i="18"/>
  <c r="P32" i="5"/>
  <c r="P46" i="10"/>
  <c r="P48" i="8"/>
  <c r="P6" i="19"/>
  <c r="P40" i="9"/>
  <c r="P47" i="18"/>
  <c r="P36" i="19"/>
  <c r="P12" i="5"/>
  <c r="P10" i="18"/>
  <c r="P6" i="7"/>
  <c r="P42" i="10"/>
  <c r="P44" i="9"/>
  <c r="P10" i="9"/>
  <c r="P46" i="16"/>
  <c r="P7" i="17"/>
  <c r="P32" i="18"/>
  <c r="P40" i="5"/>
  <c r="P12" i="10"/>
  <c r="P10" i="16"/>
  <c r="P6" i="18"/>
  <c r="P6" i="8"/>
  <c r="P32" i="8"/>
  <c r="P43" i="8"/>
  <c r="P12" i="9"/>
  <c r="P42" i="18"/>
  <c r="P26" i="9"/>
  <c r="P52" i="7"/>
  <c r="P46" i="9"/>
  <c r="P44" i="16"/>
  <c r="P32" i="17"/>
  <c r="P43" i="19"/>
  <c r="P44" i="17"/>
  <c r="P43" i="18"/>
  <c r="P43" i="7"/>
  <c r="P24" i="5"/>
  <c r="P26" i="18"/>
  <c r="P26" i="5"/>
  <c r="P32" i="7"/>
  <c r="P32" i="9"/>
  <c r="P40" i="17"/>
  <c r="P47" i="17"/>
  <c r="P26" i="16"/>
  <c r="P52" i="18"/>
  <c r="P10" i="19"/>
  <c r="P40" i="18"/>
  <c r="P43" i="16"/>
  <c r="P6" i="5"/>
  <c r="P44" i="10"/>
  <c r="P47" i="16"/>
  <c r="P24" i="17"/>
  <c r="P44" i="18"/>
  <c r="P24" i="19"/>
  <c r="P36" i="17"/>
  <c r="P36" i="16"/>
  <c r="P34" i="8"/>
  <c r="P32" i="10"/>
  <c r="P26" i="10"/>
  <c r="P43" i="17"/>
  <c r="P46" i="17"/>
  <c r="P34" i="17"/>
  <c r="P52" i="19"/>
  <c r="P12" i="19"/>
  <c r="P26" i="19"/>
  <c r="P31" i="19"/>
  <c r="P12" i="18"/>
  <c r="P31" i="18"/>
  <c r="P42" i="8"/>
  <c r="P24" i="8"/>
  <c r="P12" i="17"/>
  <c r="P6" i="17"/>
  <c r="P7" i="19"/>
  <c r="P7" i="7"/>
  <c r="P24" i="7"/>
  <c r="P21" i="5"/>
  <c r="P21" i="16"/>
  <c r="P21" i="7"/>
  <c r="P21" i="17"/>
  <c r="P21" i="8"/>
  <c r="P21" i="18"/>
  <c r="P21" i="10"/>
  <c r="P21" i="6"/>
  <c r="P21" i="9"/>
  <c r="P21" i="19"/>
  <c r="P17" i="19"/>
  <c r="P17" i="16"/>
  <c r="P17" i="7"/>
  <c r="P17" i="5"/>
  <c r="P17" i="17"/>
  <c r="P17" i="10"/>
  <c r="P17" i="18"/>
  <c r="P17" i="6"/>
  <c r="P17" i="9"/>
  <c r="P17" i="8"/>
  <c r="P8" i="17"/>
  <c r="P8" i="8"/>
  <c r="P8" i="5"/>
  <c r="P8" i="19"/>
  <c r="P8" i="16"/>
  <c r="P8" i="7"/>
  <c r="P8" i="10"/>
  <c r="P8" i="18"/>
  <c r="P8" i="9"/>
  <c r="P8" i="6"/>
  <c r="P13" i="16"/>
  <c r="P13" i="7"/>
  <c r="P13" i="10"/>
  <c r="P13" i="18"/>
  <c r="P13" i="6"/>
  <c r="P13" i="17"/>
  <c r="P13" i="19"/>
  <c r="P13" i="9"/>
  <c r="P13" i="5"/>
  <c r="P13" i="8"/>
  <c r="AD23" i="2"/>
  <c r="AE23" i="2" s="1"/>
  <c r="AD28" i="2"/>
  <c r="AE28" i="2" s="1"/>
  <c r="AD43" i="2"/>
  <c r="AE43" i="2" s="1"/>
  <c r="AD39" i="2"/>
  <c r="AE39" i="2" s="1"/>
  <c r="AD41" i="2"/>
  <c r="AE41" i="2" s="1"/>
  <c r="AD5" i="2"/>
  <c r="AF5" i="2" s="1"/>
  <c r="AD45" i="2"/>
  <c r="AE45" i="2" s="1"/>
  <c r="AD11" i="2"/>
  <c r="AD33" i="2"/>
  <c r="AE33" i="2" s="1"/>
  <c r="AD29" i="2"/>
  <c r="AE29" i="2" s="1"/>
  <c r="AD51" i="2"/>
  <c r="AE51" i="2" s="1"/>
  <c r="AD27" i="2"/>
  <c r="AE27" i="2" s="1"/>
  <c r="AD42" i="2"/>
  <c r="AE42" i="2" s="1"/>
  <c r="AD49" i="2"/>
  <c r="AE49" i="2" s="1"/>
  <c r="AD47" i="2"/>
  <c r="AE47" i="2" s="1"/>
  <c r="AD31" i="2"/>
  <c r="AE31" i="2" s="1"/>
  <c r="AD46" i="2"/>
  <c r="AE46" i="2" s="1"/>
  <c r="AD35" i="2"/>
  <c r="AE35" i="2" s="1"/>
  <c r="AD25" i="2"/>
  <c r="AE25" i="2" s="1"/>
  <c r="AD9" i="2"/>
  <c r="AD30" i="2"/>
  <c r="AE30" i="2" s="1"/>
  <c r="AD6" i="2"/>
  <c r="P41" i="19"/>
  <c r="P27" i="19"/>
  <c r="P37" i="19"/>
  <c r="P33" i="19"/>
  <c r="P25" i="19"/>
  <c r="P35" i="19"/>
  <c r="P51" i="19"/>
  <c r="P45" i="19"/>
  <c r="P53" i="19"/>
  <c r="P39" i="19"/>
  <c r="P49" i="19"/>
  <c r="A1563" i="1"/>
  <c r="D38" i="7" l="1"/>
  <c r="D38" i="6"/>
  <c r="P38" i="6" s="1"/>
  <c r="D38" i="9"/>
  <c r="P38" i="9" s="1"/>
  <c r="D38" i="8"/>
  <c r="P38" i="8" s="1"/>
  <c r="D38" i="10"/>
  <c r="P38" i="10" s="1"/>
  <c r="R7" i="31"/>
  <c r="R6" i="31"/>
  <c r="T16" i="31"/>
  <c r="T12" i="31"/>
  <c r="T10" i="31"/>
  <c r="T16" i="30"/>
  <c r="T12" i="30"/>
  <c r="R7" i="30"/>
  <c r="T10" i="30"/>
  <c r="R6" i="30"/>
  <c r="T10" i="29"/>
  <c r="R6" i="29"/>
  <c r="T16" i="29"/>
  <c r="T12" i="29"/>
  <c r="R7" i="29"/>
  <c r="T16" i="28"/>
  <c r="T12" i="28"/>
  <c r="T10" i="28"/>
  <c r="R7" i="28"/>
  <c r="R6" i="28"/>
  <c r="T16" i="27"/>
  <c r="T12" i="27"/>
  <c r="T10" i="27"/>
  <c r="R7" i="27"/>
  <c r="R6" i="27"/>
  <c r="T13" i="19"/>
  <c r="R7" i="19"/>
  <c r="R6" i="19"/>
  <c r="R8" i="19"/>
  <c r="T17" i="19"/>
  <c r="T12" i="19"/>
  <c r="T21" i="19"/>
  <c r="T10" i="19"/>
  <c r="T13" i="18"/>
  <c r="T21" i="18"/>
  <c r="T17" i="18"/>
  <c r="R8" i="18"/>
  <c r="T12" i="18"/>
  <c r="R6" i="18"/>
  <c r="T10" i="18"/>
  <c r="R7" i="18"/>
  <c r="T12" i="17"/>
  <c r="T17" i="17"/>
  <c r="R7" i="17"/>
  <c r="R8" i="17"/>
  <c r="T10" i="17"/>
  <c r="T13" i="17"/>
  <c r="T21" i="17"/>
  <c r="R6" i="17"/>
  <c r="T13" i="16"/>
  <c r="T10" i="16"/>
  <c r="R6" i="16"/>
  <c r="T21" i="16"/>
  <c r="T17" i="16"/>
  <c r="R8" i="16"/>
  <c r="T12" i="16"/>
  <c r="T13" i="10"/>
  <c r="T17" i="10"/>
  <c r="R6" i="10"/>
  <c r="R8" i="10"/>
  <c r="T21" i="10"/>
  <c r="T10" i="10"/>
  <c r="T12" i="10"/>
  <c r="T13" i="9"/>
  <c r="R6" i="9"/>
  <c r="T10" i="9"/>
  <c r="T21" i="9"/>
  <c r="R7" i="9"/>
  <c r="T12" i="9"/>
  <c r="R8" i="9"/>
  <c r="T17" i="9"/>
  <c r="R8" i="8"/>
  <c r="T10" i="8"/>
  <c r="T12" i="8"/>
  <c r="R6" i="8"/>
  <c r="T21" i="8"/>
  <c r="T13" i="8"/>
  <c r="T17" i="8"/>
  <c r="T13" i="7"/>
  <c r="T21" i="7"/>
  <c r="R7" i="7"/>
  <c r="T12" i="7"/>
  <c r="T10" i="7"/>
  <c r="R8" i="7"/>
  <c r="R6" i="7"/>
  <c r="T17" i="7"/>
  <c r="T21" i="6"/>
  <c r="T12" i="6"/>
  <c r="T10" i="6"/>
  <c r="T13" i="6"/>
  <c r="R8" i="6"/>
  <c r="T17" i="6"/>
  <c r="R6" i="6"/>
  <c r="T10" i="5"/>
  <c r="R6" i="5"/>
  <c r="T12" i="5"/>
  <c r="T17" i="5"/>
  <c r="T21" i="5"/>
  <c r="T13" i="5"/>
  <c r="R8" i="5"/>
  <c r="AH10" i="2"/>
  <c r="AH19" i="2"/>
  <c r="AH16" i="2"/>
  <c r="AF6" i="2"/>
  <c r="AH13" i="2"/>
  <c r="AF7" i="2"/>
  <c r="AH18" i="2"/>
  <c r="AH8" i="2"/>
  <c r="AH21" i="2"/>
  <c r="AH22" i="2"/>
  <c r="AH9" i="2"/>
  <c r="AH11" i="2"/>
  <c r="AH14" i="2"/>
  <c r="AH17" i="2"/>
  <c r="AH12" i="2"/>
  <c r="AH5" i="2"/>
  <c r="AI5" i="2" s="1"/>
  <c r="P38" i="30"/>
  <c r="P38" i="31"/>
  <c r="P38" i="28"/>
  <c r="P38" i="29"/>
  <c r="P38" i="17"/>
  <c r="P38" i="27"/>
  <c r="P38" i="19"/>
  <c r="P38" i="5"/>
  <c r="P38" i="16"/>
  <c r="P38" i="18"/>
  <c r="P38" i="7"/>
  <c r="AD37" i="2"/>
  <c r="AE37" i="2" s="1"/>
  <c r="P50" i="19"/>
  <c r="P30" i="5"/>
  <c r="P30" i="6"/>
  <c r="P30" i="7"/>
  <c r="P7" i="8"/>
  <c r="P50" i="5"/>
  <c r="P31" i="8"/>
  <c r="P7" i="16"/>
  <c r="P7" i="6"/>
  <c r="P30" i="18"/>
  <c r="P30" i="9"/>
  <c r="P50" i="16"/>
  <c r="P31" i="16"/>
  <c r="P30" i="10"/>
  <c r="P31" i="6"/>
  <c r="P30" i="17"/>
  <c r="P31" i="17"/>
  <c r="P7" i="5"/>
  <c r="P31" i="10"/>
  <c r="P7" i="10"/>
  <c r="P30" i="8"/>
  <c r="P50" i="17"/>
  <c r="P28" i="5"/>
  <c r="P48" i="18"/>
  <c r="P48" i="19"/>
  <c r="P28" i="9"/>
  <c r="P48" i="5"/>
  <c r="P29" i="17"/>
  <c r="P28" i="19"/>
  <c r="P48" i="17"/>
  <c r="P28" i="17"/>
  <c r="P28" i="16"/>
  <c r="P28" i="7"/>
  <c r="P28" i="10"/>
  <c r="P32" i="19"/>
  <c r="P30" i="19"/>
  <c r="P29" i="19"/>
  <c r="P29" i="16"/>
  <c r="P48" i="16"/>
  <c r="P48" i="10"/>
  <c r="P29" i="9"/>
  <c r="P29" i="10"/>
  <c r="P50" i="9"/>
  <c r="P48" i="6"/>
  <c r="P29" i="18"/>
  <c r="P48" i="7"/>
  <c r="P29" i="7"/>
  <c r="P29" i="5"/>
  <c r="P28" i="6"/>
  <c r="P28" i="18"/>
  <c r="P29" i="8"/>
  <c r="P16" i="18"/>
  <c r="P16" i="19"/>
  <c r="P49" i="17"/>
  <c r="P49" i="18"/>
  <c r="P33" i="17"/>
  <c r="P33" i="18"/>
  <c r="P39" i="17"/>
  <c r="P39" i="18"/>
  <c r="P45" i="17"/>
  <c r="P45" i="18"/>
  <c r="P41" i="17"/>
  <c r="P41" i="18"/>
  <c r="P37" i="17"/>
  <c r="P37" i="18"/>
  <c r="P27" i="17"/>
  <c r="P27" i="18"/>
  <c r="P51" i="17"/>
  <c r="P51" i="18"/>
  <c r="P25" i="17"/>
  <c r="P25" i="18"/>
  <c r="P53" i="17"/>
  <c r="P53" i="18"/>
  <c r="P35" i="17"/>
  <c r="P35" i="18"/>
  <c r="P16" i="16"/>
  <c r="P16" i="17"/>
  <c r="P35" i="16"/>
  <c r="P39" i="16"/>
  <c r="P37" i="16"/>
  <c r="P49" i="16"/>
  <c r="P27" i="16"/>
  <c r="P53" i="16"/>
  <c r="P45" i="16"/>
  <c r="P41" i="16"/>
  <c r="P25" i="16"/>
  <c r="P33" i="16"/>
  <c r="P51" i="16"/>
  <c r="P16" i="9"/>
  <c r="P16" i="10"/>
  <c r="P25" i="8"/>
  <c r="P25" i="9"/>
  <c r="P33" i="8"/>
  <c r="P33" i="9"/>
  <c r="P49" i="8"/>
  <c r="P49" i="9"/>
  <c r="P39" i="8"/>
  <c r="P39" i="9"/>
  <c r="P53" i="8"/>
  <c r="P53" i="9"/>
  <c r="P27" i="8"/>
  <c r="P27" i="9"/>
  <c r="P35" i="8"/>
  <c r="P35" i="9"/>
  <c r="P37" i="8"/>
  <c r="P37" i="9"/>
  <c r="P45" i="8"/>
  <c r="P45" i="9"/>
  <c r="P41" i="8"/>
  <c r="P41" i="9"/>
  <c r="P51" i="8"/>
  <c r="P51" i="9"/>
  <c r="P16" i="7"/>
  <c r="P16" i="8"/>
  <c r="P51" i="6"/>
  <c r="P51" i="7"/>
  <c r="P39" i="6"/>
  <c r="P39" i="7"/>
  <c r="P37" i="6"/>
  <c r="P37" i="7"/>
  <c r="P35" i="6"/>
  <c r="P35" i="7"/>
  <c r="P25" i="6"/>
  <c r="P25" i="7"/>
  <c r="P33" i="6"/>
  <c r="P33" i="7"/>
  <c r="P49" i="6"/>
  <c r="P49" i="7"/>
  <c r="P53" i="6"/>
  <c r="P53" i="7"/>
  <c r="P27" i="6"/>
  <c r="P27" i="7"/>
  <c r="P45" i="6"/>
  <c r="P45" i="7"/>
  <c r="P41" i="6"/>
  <c r="P41" i="7"/>
  <c r="P16" i="5"/>
  <c r="P16" i="6"/>
  <c r="P35" i="5"/>
  <c r="P49" i="5"/>
  <c r="P37" i="5"/>
  <c r="P25" i="5"/>
  <c r="P27" i="5"/>
  <c r="P33" i="5"/>
  <c r="P39" i="5"/>
  <c r="P53" i="5"/>
  <c r="P45" i="5"/>
  <c r="P41" i="5"/>
  <c r="P51" i="5"/>
  <c r="A4" i="5"/>
  <c r="U16" i="31" l="1"/>
  <c r="U16" i="29"/>
  <c r="U12" i="30"/>
  <c r="U12" i="31"/>
  <c r="U16" i="30"/>
  <c r="U10" i="31"/>
  <c r="U11" i="31"/>
  <c r="U14" i="31"/>
  <c r="U23" i="31"/>
  <c r="U13" i="31"/>
  <c r="U17" i="31"/>
  <c r="U22" i="31"/>
  <c r="U9" i="31"/>
  <c r="U19" i="31"/>
  <c r="U21" i="31"/>
  <c r="U18" i="31"/>
  <c r="U20" i="31"/>
  <c r="U15" i="31"/>
  <c r="U10" i="30"/>
  <c r="U17" i="30"/>
  <c r="U15" i="30"/>
  <c r="U21" i="30"/>
  <c r="U9" i="30"/>
  <c r="U18" i="30"/>
  <c r="U19" i="30"/>
  <c r="U22" i="30"/>
  <c r="U11" i="30"/>
  <c r="U23" i="30"/>
  <c r="U14" i="30"/>
  <c r="U20" i="30"/>
  <c r="U13" i="30"/>
  <c r="U12" i="29"/>
  <c r="U10" i="29"/>
  <c r="U11" i="29"/>
  <c r="U9" i="29"/>
  <c r="U20" i="29"/>
  <c r="U17" i="29"/>
  <c r="U14" i="29"/>
  <c r="U19" i="29"/>
  <c r="U22" i="29"/>
  <c r="U21" i="29"/>
  <c r="U23" i="29"/>
  <c r="U18" i="29"/>
  <c r="U15" i="29"/>
  <c r="U13" i="29"/>
  <c r="U12" i="27"/>
  <c r="U12" i="28"/>
  <c r="U16" i="28"/>
  <c r="U10" i="28"/>
  <c r="U20" i="28"/>
  <c r="U17" i="28"/>
  <c r="U14" i="28"/>
  <c r="U9" i="28"/>
  <c r="U19" i="28"/>
  <c r="U18" i="28"/>
  <c r="U21" i="28"/>
  <c r="U22" i="28"/>
  <c r="U23" i="28"/>
  <c r="U11" i="28"/>
  <c r="U15" i="28"/>
  <c r="U13" i="28"/>
  <c r="U16" i="27"/>
  <c r="U10" i="27"/>
  <c r="U11" i="27"/>
  <c r="U20" i="27"/>
  <c r="U17" i="27"/>
  <c r="U18" i="27"/>
  <c r="U23" i="27"/>
  <c r="U9" i="27"/>
  <c r="U21" i="27"/>
  <c r="U15" i="27"/>
  <c r="U14" i="27"/>
  <c r="U22" i="27"/>
  <c r="U19" i="27"/>
  <c r="U13" i="27"/>
  <c r="T16" i="19"/>
  <c r="U15" i="19" s="1"/>
  <c r="T16" i="18"/>
  <c r="U12" i="18" s="1"/>
  <c r="T16" i="17"/>
  <c r="U21" i="17" s="1"/>
  <c r="T16" i="16"/>
  <c r="U16" i="16" s="1"/>
  <c r="R7" i="16"/>
  <c r="R7" i="10"/>
  <c r="T16" i="10"/>
  <c r="U10" i="10" s="1"/>
  <c r="T16" i="9"/>
  <c r="U17" i="9" s="1"/>
  <c r="T16" i="8"/>
  <c r="U14" i="8" s="1"/>
  <c r="R7" i="8"/>
  <c r="T16" i="7"/>
  <c r="U15" i="7" s="1"/>
  <c r="T16" i="6"/>
  <c r="U20" i="6" s="1"/>
  <c r="R7" i="6"/>
  <c r="T16" i="5"/>
  <c r="U23" i="5" s="1"/>
  <c r="R7" i="5"/>
  <c r="AD52" i="2"/>
  <c r="AE52" i="2" s="1"/>
  <c r="P53" i="10"/>
  <c r="AD24" i="2"/>
  <c r="AE24" i="2" s="1"/>
  <c r="P25" i="10"/>
  <c r="AD34" i="2"/>
  <c r="AE34" i="2" s="1"/>
  <c r="P35" i="10"/>
  <c r="AD32" i="2"/>
  <c r="AE32" i="2" s="1"/>
  <c r="P33" i="10"/>
  <c r="AD38" i="2"/>
  <c r="AE38" i="2" s="1"/>
  <c r="P39" i="10"/>
  <c r="AD40" i="2"/>
  <c r="AE40" i="2" s="1"/>
  <c r="P41" i="10"/>
  <c r="AD48" i="2"/>
  <c r="AE48" i="2" s="1"/>
  <c r="P49" i="10"/>
  <c r="AD50" i="2"/>
  <c r="AE50" i="2" s="1"/>
  <c r="P51" i="10"/>
  <c r="AD44" i="2"/>
  <c r="AE44" i="2" s="1"/>
  <c r="P45" i="10"/>
  <c r="AD36" i="2"/>
  <c r="AE36" i="2" s="1"/>
  <c r="P37" i="10"/>
  <c r="AD26" i="2"/>
  <c r="AE26" i="2" s="1"/>
  <c r="P27" i="10"/>
  <c r="N4" i="2"/>
  <c r="AC4" i="2" s="1"/>
  <c r="U23" i="19" l="1"/>
  <c r="U21" i="19"/>
  <c r="U17" i="19"/>
  <c r="U10" i="19"/>
  <c r="U22" i="19"/>
  <c r="U17" i="18"/>
  <c r="U13" i="18"/>
  <c r="U19" i="18"/>
  <c r="U18" i="16"/>
  <c r="U11" i="19"/>
  <c r="U9" i="19"/>
  <c r="U20" i="19"/>
  <c r="U14" i="16"/>
  <c r="U13" i="19"/>
  <c r="U19" i="19"/>
  <c r="U18" i="19"/>
  <c r="U23" i="16"/>
  <c r="U17" i="16"/>
  <c r="U21" i="16"/>
  <c r="U22" i="17"/>
  <c r="U10" i="18"/>
  <c r="U23" i="18"/>
  <c r="U10" i="16"/>
  <c r="U20" i="16"/>
  <c r="U22" i="5"/>
  <c r="U15" i="16"/>
  <c r="U9" i="16"/>
  <c r="U13" i="16"/>
  <c r="U20" i="18"/>
  <c r="U17" i="17"/>
  <c r="U9" i="17"/>
  <c r="U16" i="19"/>
  <c r="U14" i="19"/>
  <c r="U12" i="19"/>
  <c r="U9" i="10"/>
  <c r="U16" i="18"/>
  <c r="U15" i="18"/>
  <c r="U22" i="18"/>
  <c r="U11" i="18"/>
  <c r="U18" i="18"/>
  <c r="U17" i="5"/>
  <c r="U20" i="10"/>
  <c r="U23" i="10"/>
  <c r="U11" i="16"/>
  <c r="U19" i="16"/>
  <c r="U10" i="17"/>
  <c r="U14" i="18"/>
  <c r="U21" i="18"/>
  <c r="U9" i="18"/>
  <c r="U13" i="17"/>
  <c r="U12" i="17"/>
  <c r="U20" i="8"/>
  <c r="U16" i="17"/>
  <c r="U18" i="17"/>
  <c r="U23" i="17"/>
  <c r="U11" i="17"/>
  <c r="U15" i="17"/>
  <c r="U19" i="17"/>
  <c r="U20" i="17"/>
  <c r="U11" i="10"/>
  <c r="U14" i="17"/>
  <c r="U15" i="5"/>
  <c r="U19" i="5"/>
  <c r="U13" i="9"/>
  <c r="U17" i="10"/>
  <c r="U22" i="10"/>
  <c r="U12" i="16"/>
  <c r="U13" i="5"/>
  <c r="U9" i="5"/>
  <c r="U20" i="5"/>
  <c r="U18" i="5"/>
  <c r="U14" i="5"/>
  <c r="U23" i="9"/>
  <c r="U21" i="10"/>
  <c r="U22" i="16"/>
  <c r="U16" i="5"/>
  <c r="U12" i="5"/>
  <c r="U10" i="5"/>
  <c r="U10" i="8"/>
  <c r="U21" i="8"/>
  <c r="U14" i="9"/>
  <c r="U11" i="9"/>
  <c r="U16" i="10"/>
  <c r="U19" i="10"/>
  <c r="U15" i="10"/>
  <c r="U18" i="10"/>
  <c r="U13" i="10"/>
  <c r="U12" i="10"/>
  <c r="U15" i="8"/>
  <c r="U12" i="8"/>
  <c r="U19" i="8"/>
  <c r="U21" i="9"/>
  <c r="U11" i="5"/>
  <c r="U21" i="5"/>
  <c r="U9" i="8"/>
  <c r="U18" i="9"/>
  <c r="U14" i="10"/>
  <c r="U20" i="7"/>
  <c r="U13" i="8"/>
  <c r="U16" i="9"/>
  <c r="U15" i="9"/>
  <c r="U22" i="9"/>
  <c r="U20" i="9"/>
  <c r="U19" i="9"/>
  <c r="U10" i="9"/>
  <c r="U12" i="9"/>
  <c r="U13" i="6"/>
  <c r="U9" i="9"/>
  <c r="U21" i="6"/>
  <c r="U17" i="8"/>
  <c r="U16" i="8"/>
  <c r="U11" i="8"/>
  <c r="U23" i="8"/>
  <c r="U18" i="8"/>
  <c r="U22" i="8"/>
  <c r="U23" i="7"/>
  <c r="U17" i="7"/>
  <c r="U13" i="7"/>
  <c r="U21" i="7"/>
  <c r="U16" i="7"/>
  <c r="U19" i="7"/>
  <c r="U18" i="7"/>
  <c r="U22" i="7"/>
  <c r="U9" i="7"/>
  <c r="U11" i="7"/>
  <c r="U14" i="7"/>
  <c r="U12" i="7"/>
  <c r="U10" i="7"/>
  <c r="U16" i="6"/>
  <c r="U14" i="6"/>
  <c r="U11" i="6"/>
  <c r="U17" i="6"/>
  <c r="U23" i="6"/>
  <c r="U10" i="6"/>
  <c r="U19" i="6"/>
  <c r="U18" i="6"/>
  <c r="U22" i="6"/>
  <c r="U12" i="6"/>
  <c r="U15" i="6"/>
  <c r="U9" i="6"/>
  <c r="AD15" i="2"/>
  <c r="A9" i="25"/>
  <c r="L4" i="2"/>
  <c r="D5" i="6" l="1"/>
  <c r="P5" i="6" s="1"/>
  <c r="D5" i="5"/>
  <c r="D5" i="8"/>
  <c r="P5" i="8" s="1"/>
  <c r="D5" i="7"/>
  <c r="D5" i="10"/>
  <c r="P5" i="10" s="1"/>
  <c r="D5" i="9"/>
  <c r="AH15" i="2"/>
  <c r="P5" i="31"/>
  <c r="P5" i="29"/>
  <c r="P5" i="30"/>
  <c r="P5" i="27"/>
  <c r="P5" i="28"/>
  <c r="P5" i="19"/>
  <c r="P5" i="17"/>
  <c r="Q5" i="31" l="1"/>
  <c r="R5" i="31"/>
  <c r="Q13" i="31"/>
  <c r="Q15" i="31"/>
  <c r="Q21" i="31"/>
  <c r="Q9" i="31"/>
  <c r="Q23" i="31"/>
  <c r="Q20" i="31"/>
  <c r="Q19" i="31"/>
  <c r="Q17" i="31"/>
  <c r="Q11" i="31"/>
  <c r="Q22" i="31"/>
  <c r="Q14" i="31"/>
  <c r="Q18" i="31"/>
  <c r="Q8" i="31"/>
  <c r="Q16" i="31"/>
  <c r="Q7" i="31"/>
  <c r="Q10" i="31"/>
  <c r="Q12" i="31"/>
  <c r="Q6" i="31"/>
  <c r="Q5" i="30"/>
  <c r="R5" i="30"/>
  <c r="Q20" i="30"/>
  <c r="Q11" i="30"/>
  <c r="Q9" i="30"/>
  <c r="Q15" i="30"/>
  <c r="Q18" i="30"/>
  <c r="Q8" i="30"/>
  <c r="Q21" i="30"/>
  <c r="Q17" i="30"/>
  <c r="Q23" i="30"/>
  <c r="Q19" i="30"/>
  <c r="Q14" i="30"/>
  <c r="Q22" i="30"/>
  <c r="Q13" i="30"/>
  <c r="Q16" i="30"/>
  <c r="Q7" i="30"/>
  <c r="Q6" i="30"/>
  <c r="Q12" i="30"/>
  <c r="Q10" i="30"/>
  <c r="Q5" i="29"/>
  <c r="R5" i="29"/>
  <c r="Q15" i="29"/>
  <c r="Q21" i="29"/>
  <c r="Q17" i="29"/>
  <c r="Q9" i="29"/>
  <c r="Q14" i="29"/>
  <c r="Q8" i="29"/>
  <c r="Q20" i="29"/>
  <c r="Q11" i="29"/>
  <c r="Q23" i="29"/>
  <c r="Q19" i="29"/>
  <c r="Q18" i="29"/>
  <c r="Q22" i="29"/>
  <c r="Q13" i="29"/>
  <c r="Q16" i="29"/>
  <c r="Q10" i="29"/>
  <c r="Q7" i="29"/>
  <c r="Q12" i="29"/>
  <c r="Q6" i="29"/>
  <c r="Q5" i="28"/>
  <c r="R5" i="28"/>
  <c r="Q15" i="28"/>
  <c r="Q23" i="28"/>
  <c r="Q19" i="28"/>
  <c r="Q17" i="28"/>
  <c r="Q18" i="28"/>
  <c r="Q14" i="28"/>
  <c r="Q11" i="28"/>
  <c r="Q21" i="28"/>
  <c r="Q9" i="28"/>
  <c r="Q20" i="28"/>
  <c r="Q8" i="28"/>
  <c r="Q22" i="28"/>
  <c r="Q13" i="28"/>
  <c r="Q16" i="28"/>
  <c r="Q10" i="28"/>
  <c r="Q6" i="28"/>
  <c r="Q12" i="28"/>
  <c r="Q7" i="28"/>
  <c r="Q5" i="27"/>
  <c r="R5" i="27"/>
  <c r="Q23" i="27"/>
  <c r="Q19" i="27"/>
  <c r="Q21" i="27"/>
  <c r="Q15" i="27"/>
  <c r="Q18" i="27"/>
  <c r="Q14" i="27"/>
  <c r="Q9" i="27"/>
  <c r="Q17" i="27"/>
  <c r="Q11" i="27"/>
  <c r="Q20" i="27"/>
  <c r="Q8" i="27"/>
  <c r="Q22" i="27"/>
  <c r="Q13" i="27"/>
  <c r="Q16" i="27"/>
  <c r="Q6" i="27"/>
  <c r="Q7" i="27"/>
  <c r="Q10" i="27"/>
  <c r="Q12" i="27"/>
  <c r="Q5" i="19"/>
  <c r="R5" i="19"/>
  <c r="Q19" i="19"/>
  <c r="Q9" i="19"/>
  <c r="Q11" i="19"/>
  <c r="Q14" i="19"/>
  <c r="Q18" i="19"/>
  <c r="Q23" i="19"/>
  <c r="Q20" i="19"/>
  <c r="Q15" i="19"/>
  <c r="Q22" i="19"/>
  <c r="Q13" i="19"/>
  <c r="Q17" i="19"/>
  <c r="Q6" i="19"/>
  <c r="Q8" i="19"/>
  <c r="Q12" i="19"/>
  <c r="Q10" i="19"/>
  <c r="Q7" i="19"/>
  <c r="Q21" i="19"/>
  <c r="Q16" i="19"/>
  <c r="Q5" i="17"/>
  <c r="R5" i="17"/>
  <c r="Q9" i="17"/>
  <c r="Q18" i="17"/>
  <c r="Q19" i="17"/>
  <c r="Q11" i="17"/>
  <c r="Q23" i="17"/>
  <c r="Q15" i="17"/>
  <c r="Q20" i="17"/>
  <c r="Q14" i="17"/>
  <c r="Q22" i="17"/>
  <c r="Q12" i="17"/>
  <c r="Q6" i="17"/>
  <c r="Q7" i="17"/>
  <c r="Q10" i="17"/>
  <c r="Q21" i="17"/>
  <c r="Q8" i="17"/>
  <c r="Q13" i="17"/>
  <c r="Q17" i="17"/>
  <c r="Q16" i="17"/>
  <c r="Q5" i="10"/>
  <c r="R5" i="10"/>
  <c r="Q19" i="10"/>
  <c r="Q11" i="10"/>
  <c r="Q9" i="10"/>
  <c r="Q20" i="10"/>
  <c r="Q14" i="10"/>
  <c r="Q15" i="10"/>
  <c r="Q23" i="10"/>
  <c r="Q18" i="10"/>
  <c r="Q22" i="10"/>
  <c r="Q13" i="10"/>
  <c r="Q17" i="10"/>
  <c r="Q21" i="10"/>
  <c r="Q12" i="10"/>
  <c r="Q10" i="10"/>
  <c r="Q6" i="10"/>
  <c r="Q8" i="10"/>
  <c r="Q7" i="10"/>
  <c r="Q16" i="10"/>
  <c r="Q5" i="8"/>
  <c r="R5" i="8"/>
  <c r="Q9" i="8"/>
  <c r="Q22" i="8"/>
  <c r="Q14" i="8"/>
  <c r="Q11" i="8"/>
  <c r="Q18" i="8"/>
  <c r="Q19" i="8"/>
  <c r="Q20" i="8"/>
  <c r="Q15" i="8"/>
  <c r="Q23" i="8"/>
  <c r="Q8" i="8"/>
  <c r="Q12" i="8"/>
  <c r="Q21" i="8"/>
  <c r="Q17" i="8"/>
  <c r="Q10" i="8"/>
  <c r="Q6" i="8"/>
  <c r="Q13" i="8"/>
  <c r="Q7" i="8"/>
  <c r="Q16" i="8"/>
  <c r="Q5" i="6"/>
  <c r="R5" i="6"/>
  <c r="Q20" i="6"/>
  <c r="Q15" i="6"/>
  <c r="Q23" i="6"/>
  <c r="Q18" i="6"/>
  <c r="Q19" i="6"/>
  <c r="Q14" i="6"/>
  <c r="Q11" i="6"/>
  <c r="Q9" i="6"/>
  <c r="Q22" i="6"/>
  <c r="Q21" i="6"/>
  <c r="Q10" i="6"/>
  <c r="Q12" i="6"/>
  <c r="Q8" i="6"/>
  <c r="Q6" i="6"/>
  <c r="Q13" i="6"/>
  <c r="Q17" i="6"/>
  <c r="Q7" i="6"/>
  <c r="Q16" i="6"/>
  <c r="AI15" i="2"/>
  <c r="AI17" i="2"/>
  <c r="AI22" i="2"/>
  <c r="AI11" i="2"/>
  <c r="AI18" i="2"/>
  <c r="AI8" i="2"/>
  <c r="AI12" i="2"/>
  <c r="AI21" i="2"/>
  <c r="AI13" i="2"/>
  <c r="AI16" i="2"/>
  <c r="AI20" i="2"/>
  <c r="AI19" i="2"/>
  <c r="AI14" i="2"/>
  <c r="AI10" i="2"/>
  <c r="AI9" i="2"/>
  <c r="P5" i="18"/>
  <c r="P5" i="16"/>
  <c r="P5" i="9"/>
  <c r="P5" i="7"/>
  <c r="P5" i="5"/>
  <c r="D12" i="25"/>
  <c r="F17" i="25" l="1"/>
  <c r="F19" i="25"/>
  <c r="F21" i="25"/>
  <c r="S5" i="31"/>
  <c r="S8" i="31"/>
  <c r="S7" i="31"/>
  <c r="S6" i="31"/>
  <c r="S5" i="30"/>
  <c r="S8" i="30"/>
  <c r="S6" i="30"/>
  <c r="S7" i="30"/>
  <c r="S5" i="29"/>
  <c r="S8" i="29"/>
  <c r="S6" i="29"/>
  <c r="S7" i="29"/>
  <c r="S5" i="28"/>
  <c r="S8" i="28"/>
  <c r="S6" i="28"/>
  <c r="S7" i="28"/>
  <c r="S5" i="27"/>
  <c r="S8" i="27"/>
  <c r="S7" i="27"/>
  <c r="S6" i="27"/>
  <c r="S5" i="19"/>
  <c r="S7" i="19"/>
  <c r="S8" i="19"/>
  <c r="S6" i="19"/>
  <c r="Q5" i="18"/>
  <c r="R5" i="18"/>
  <c r="Q15" i="18"/>
  <c r="Q11" i="18"/>
  <c r="Q23" i="18"/>
  <c r="Q22" i="18"/>
  <c r="Q18" i="18"/>
  <c r="Q19" i="18"/>
  <c r="Q9" i="18"/>
  <c r="Q20" i="18"/>
  <c r="Q14" i="18"/>
  <c r="Q13" i="18"/>
  <c r="Q12" i="18"/>
  <c r="Q10" i="18"/>
  <c r="Q21" i="18"/>
  <c r="Q7" i="18"/>
  <c r="Q17" i="18"/>
  <c r="Q8" i="18"/>
  <c r="Q6" i="18"/>
  <c r="Q16" i="18"/>
  <c r="S5" i="17"/>
  <c r="S8" i="17"/>
  <c r="S7" i="17"/>
  <c r="S6" i="17"/>
  <c r="Q5" i="16"/>
  <c r="R5" i="16"/>
  <c r="Q9" i="16"/>
  <c r="Q11" i="16"/>
  <c r="Q22" i="16"/>
  <c r="Q18" i="16"/>
  <c r="Q14" i="16"/>
  <c r="Q19" i="16"/>
  <c r="Q20" i="16"/>
  <c r="Q23" i="16"/>
  <c r="Q15" i="16"/>
  <c r="Q6" i="16"/>
  <c r="Q10" i="16"/>
  <c r="Q8" i="16"/>
  <c r="Q13" i="16"/>
  <c r="Q21" i="16"/>
  <c r="Q17" i="16"/>
  <c r="Q12" i="16"/>
  <c r="Q16" i="16"/>
  <c r="Q7" i="16"/>
  <c r="S5" i="10"/>
  <c r="S8" i="10"/>
  <c r="S6" i="10"/>
  <c r="S7" i="10"/>
  <c r="Q5" i="9"/>
  <c r="R5" i="9"/>
  <c r="Q9" i="9"/>
  <c r="Q23" i="9"/>
  <c r="Q15" i="9"/>
  <c r="Q14" i="9"/>
  <c r="Q22" i="9"/>
  <c r="Q18" i="9"/>
  <c r="Q19" i="9"/>
  <c r="Q20" i="9"/>
  <c r="Q11" i="9"/>
  <c r="Q13" i="9"/>
  <c r="Q6" i="9"/>
  <c r="Q7" i="9"/>
  <c r="Q8" i="9"/>
  <c r="Q10" i="9"/>
  <c r="Q21" i="9"/>
  <c r="Q12" i="9"/>
  <c r="Q17" i="9"/>
  <c r="Q16" i="9"/>
  <c r="S5" i="8"/>
  <c r="S8" i="8"/>
  <c r="S6" i="8"/>
  <c r="S7" i="8"/>
  <c r="Q5" i="7"/>
  <c r="R5" i="7"/>
  <c r="Q19" i="7"/>
  <c r="Q11" i="7"/>
  <c r="Q9" i="7"/>
  <c r="Q18" i="7"/>
  <c r="Q14" i="7"/>
  <c r="Q20" i="7"/>
  <c r="Q15" i="7"/>
  <c r="Q23" i="7"/>
  <c r="Q22" i="7"/>
  <c r="Q13" i="7"/>
  <c r="Q7" i="7"/>
  <c r="Q10" i="7"/>
  <c r="Q21" i="7"/>
  <c r="Q12" i="7"/>
  <c r="Q6" i="7"/>
  <c r="Q17" i="7"/>
  <c r="Q8" i="7"/>
  <c r="Q16" i="7"/>
  <c r="S5" i="6"/>
  <c r="S6" i="6"/>
  <c r="S8" i="6"/>
  <c r="S7" i="6"/>
  <c r="Q5" i="5"/>
  <c r="Q15" i="5"/>
  <c r="Q23" i="5"/>
  <c r="Q11" i="5"/>
  <c r="Q18" i="5"/>
  <c r="Q20" i="5"/>
  <c r="Q22" i="5"/>
  <c r="Q9" i="5"/>
  <c r="Q14" i="5"/>
  <c r="Q19" i="5"/>
  <c r="Q21" i="5"/>
  <c r="Q13" i="5"/>
  <c r="Q10" i="5"/>
  <c r="Q17" i="5"/>
  <c r="Q8" i="5"/>
  <c r="Q12" i="5"/>
  <c r="Q6" i="5"/>
  <c r="Q7" i="5"/>
  <c r="Q16" i="5"/>
  <c r="R5" i="5"/>
  <c r="AD4" i="2"/>
  <c r="G17" i="25" l="1"/>
  <c r="G19" i="25"/>
  <c r="F18" i="25"/>
  <c r="F20" i="25"/>
  <c r="G21" i="25"/>
  <c r="F16" i="25"/>
  <c r="AE12" i="2"/>
  <c r="AE16" i="2"/>
  <c r="AE8" i="2"/>
  <c r="AE20" i="2"/>
  <c r="S5" i="18"/>
  <c r="S7" i="18"/>
  <c r="S6" i="18"/>
  <c r="S8" i="18"/>
  <c r="S5" i="16"/>
  <c r="S8" i="16"/>
  <c r="S6" i="16"/>
  <c r="S7" i="16"/>
  <c r="S5" i="9"/>
  <c r="S8" i="9"/>
  <c r="S6" i="9"/>
  <c r="S7" i="9"/>
  <c r="S5" i="7"/>
  <c r="S8" i="7"/>
  <c r="S7" i="7"/>
  <c r="S6" i="7"/>
  <c r="S5" i="5"/>
  <c r="G16" i="25" s="1"/>
  <c r="S6" i="5"/>
  <c r="S8" i="5"/>
  <c r="S7" i="5"/>
  <c r="AE10" i="2"/>
  <c r="AE13" i="2"/>
  <c r="AE18" i="2"/>
  <c r="AE21" i="2"/>
  <c r="AE9" i="2"/>
  <c r="AE17" i="2"/>
  <c r="AE19" i="2"/>
  <c r="AE6" i="2"/>
  <c r="AE7" i="2"/>
  <c r="AE22" i="2"/>
  <c r="AE11" i="2"/>
  <c r="AE14" i="2"/>
  <c r="AE5" i="2"/>
  <c r="AE15" i="2"/>
  <c r="AE4" i="2"/>
  <c r="AF4" i="2"/>
  <c r="G18" i="25" l="1"/>
  <c r="G20" i="25"/>
  <c r="AG4" i="2"/>
  <c r="AG5" i="2"/>
  <c r="AG7" i="2"/>
  <c r="AG6" i="2"/>
  <c r="F12" i="25"/>
</calcChain>
</file>

<file path=xl/sharedStrings.xml><?xml version="1.0" encoding="utf-8"?>
<sst xmlns="http://schemas.openxmlformats.org/spreadsheetml/2006/main" count="1047" uniqueCount="78">
  <si>
    <t>Factor</t>
  </si>
  <si>
    <t>KG</t>
  </si>
  <si>
    <t>Lifter</t>
  </si>
  <si>
    <t>Club</t>
  </si>
  <si>
    <t>Age</t>
  </si>
  <si>
    <t>Weight</t>
  </si>
  <si>
    <t>Lynch Factor</t>
  </si>
  <si>
    <t>Gender</t>
  </si>
  <si>
    <t>M</t>
  </si>
  <si>
    <t>F</t>
  </si>
  <si>
    <t>1st Attempt</t>
  </si>
  <si>
    <t>2nd Attempt</t>
  </si>
  <si>
    <t>3rd Attempt</t>
  </si>
  <si>
    <t>Age Factor</t>
  </si>
  <si>
    <t>Age Adjusted Lynch Points</t>
  </si>
  <si>
    <t>Lynch Points</t>
  </si>
  <si>
    <t>Sum of Lynch Points</t>
  </si>
  <si>
    <t>Good</t>
  </si>
  <si>
    <t>Not Good</t>
  </si>
  <si>
    <t>Status</t>
  </si>
  <si>
    <t>Best</t>
  </si>
  <si>
    <t>Extra  Attempt</t>
  </si>
  <si>
    <t>Birth Date</t>
  </si>
  <si>
    <t>Meet:</t>
  </si>
  <si>
    <t>Date:</t>
  </si>
  <si>
    <t>Junior</t>
  </si>
  <si>
    <t>Open</t>
  </si>
  <si>
    <t>Age Group</t>
  </si>
  <si>
    <t>Session</t>
  </si>
  <si>
    <t>Hand</t>
  </si>
  <si>
    <t>WeightClass</t>
  </si>
  <si>
    <t>125+</t>
  </si>
  <si>
    <t>Weight Class</t>
  </si>
  <si>
    <t>#</t>
  </si>
  <si>
    <t>Weight (Pounds)</t>
  </si>
  <si>
    <t>Left</t>
  </si>
  <si>
    <t>Right</t>
  </si>
  <si>
    <t>N/A</t>
  </si>
  <si>
    <t>Rank</t>
  </si>
  <si>
    <t xml:space="preserve">LIFT     </t>
  </si>
  <si>
    <t>WEIGHT</t>
  </si>
  <si>
    <t>EXTRA LIFT</t>
  </si>
  <si>
    <t>Meet Director</t>
  </si>
  <si>
    <t>Lifter:</t>
  </si>
  <si>
    <t>Lynch</t>
  </si>
  <si>
    <t>Lift:</t>
  </si>
  <si>
    <t>40 - 44</t>
  </si>
  <si>
    <t>45 - 49</t>
  </si>
  <si>
    <t>50 - 54</t>
  </si>
  <si>
    <t>55 - 59</t>
  </si>
  <si>
    <t>60 - 64</t>
  </si>
  <si>
    <t>65 - 69</t>
  </si>
  <si>
    <t>70 - 74</t>
  </si>
  <si>
    <t>75 - 79</t>
  </si>
  <si>
    <t>80 - 84</t>
  </si>
  <si>
    <t>85 - 89</t>
  </si>
  <si>
    <t>90 - 94</t>
  </si>
  <si>
    <t>95 - 99</t>
  </si>
  <si>
    <t>Director:</t>
  </si>
  <si>
    <t>Lifts:</t>
  </si>
  <si>
    <t>TOTAL LIFT</t>
  </si>
  <si>
    <t>OVERALL PLACE</t>
  </si>
  <si>
    <t>Extra</t>
  </si>
  <si>
    <t>Overall
Rank</t>
  </si>
  <si>
    <t>Female Rank</t>
  </si>
  <si>
    <t>Female Lynch Points</t>
  </si>
  <si>
    <t>Male Lynch Points</t>
  </si>
  <si>
    <t>Male Rank</t>
  </si>
  <si>
    <t>Overall</t>
  </si>
  <si>
    <t>Female</t>
  </si>
  <si>
    <t>Male</t>
  </si>
  <si>
    <t>OVERALL RANK</t>
  </si>
  <si>
    <t/>
  </si>
  <si>
    <t>Instructions:</t>
  </si>
  <si>
    <t>Weight lifted will be entered in:</t>
  </si>
  <si>
    <t>Pounds</t>
  </si>
  <si>
    <t>Kilograms</t>
  </si>
  <si>
    <t>The "gray" shaded cells are the ones that you many need to fill-in (if applicable). One exception might be "Age" on the setup tab, if you do not have the Birth Date but do know the Age you can fill that in.
The Weight of the lifter is entered in Pounds, but all other weights can be entered in pounds or kilograms (Just all need to be the same).
After you have done your entry, if you go to the "Division Winners", "Outstanding Lifter Winners", or "Team Winners" sheets... Click on the "Data" menu at the top and  Select "Refresh All" to get the data updated.
To Print Certificates: Go to the "Certificate" Sheet and in the drop-down for Lifter. Select each lifter and then 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</si>
</sst>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1"/>
      <color theme="1"/>
      <name val="Calibri"/>
      <family val="2"/>
      <scheme val="minor"/>
    </font>
    <font>
      <b/>
      <sz val="11"/>
      <color theme="1"/>
      <name val="Calibri"/>
      <family val="2"/>
      <scheme val="minor"/>
    </font>
    <font>
      <sz val="11"/>
      <color indexed="8"/>
      <name val="Calibri"/>
    </font>
    <font>
      <sz val="10"/>
      <color indexed="8"/>
      <name val="Arial"/>
    </font>
    <font>
      <sz val="10"/>
      <name val="Arial"/>
      <family val="2"/>
    </font>
    <font>
      <sz val="16"/>
      <name val="FrankRuehl"/>
      <family val="2"/>
      <charset val="177"/>
    </font>
    <font>
      <b/>
      <sz val="24"/>
      <name val="Lucida Console"/>
      <family val="3"/>
    </font>
    <font>
      <b/>
      <sz val="24"/>
      <name val="Arial"/>
      <family val="2"/>
    </font>
    <font>
      <sz val="18"/>
      <name val="Arial"/>
      <family val="2"/>
    </font>
    <font>
      <b/>
      <sz val="18"/>
      <name val="Arial"/>
      <family val="2"/>
    </font>
    <font>
      <sz val="12"/>
      <name val="Arial"/>
      <family val="2"/>
    </font>
    <font>
      <sz val="14"/>
      <name val="Arial"/>
      <family val="2"/>
    </font>
    <font>
      <sz val="16"/>
      <name val="Arial"/>
      <family val="2"/>
    </font>
  </fonts>
  <fills count="6">
    <fill>
      <patternFill patternType="none"/>
    </fill>
    <fill>
      <patternFill patternType="gray125"/>
    </fill>
    <fill>
      <patternFill patternType="solid">
        <fgColor indexed="22"/>
        <bgColor indexed="0"/>
      </patternFill>
    </fill>
    <fill>
      <patternFill patternType="solid">
        <fgColor rgb="FF00B050"/>
        <bgColor indexed="64"/>
      </patternFill>
    </fill>
    <fill>
      <patternFill patternType="solid">
        <fgColor rgb="FFF8969F"/>
        <bgColor indexed="64"/>
      </patternFill>
    </fill>
    <fill>
      <patternFill patternType="solid">
        <fgColor theme="0" tint="-0.14999847407452621"/>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02">
    <xf numFmtId="0" fontId="0" fillId="0" borderId="0" xfId="0"/>
    <xf numFmtId="0" fontId="2" fillId="2" borderId="1" xfId="1" applyFont="1" applyFill="1" applyBorder="1" applyAlignment="1">
      <alignment horizontal="center"/>
    </xf>
    <xf numFmtId="49" fontId="2" fillId="0" borderId="2" xfId="1" applyNumberFormat="1" applyFont="1" applyFill="1" applyBorder="1" applyAlignment="1">
      <alignment wrapText="1"/>
    </xf>
    <xf numFmtId="0" fontId="2" fillId="0" borderId="2" xfId="1" applyFont="1" applyFill="1" applyBorder="1" applyAlignment="1">
      <alignment horizontal="right" wrapText="1"/>
    </xf>
    <xf numFmtId="0" fontId="0" fillId="0" borderId="3" xfId="0" applyBorder="1"/>
    <xf numFmtId="0" fontId="0" fillId="0" borderId="4" xfId="0" applyBorder="1"/>
    <xf numFmtId="0" fontId="0" fillId="0" borderId="0" xfId="0" pivotButton="1"/>
    <xf numFmtId="0" fontId="0" fillId="0" borderId="0" xfId="0" applyAlignment="1">
      <alignment horizontal="left"/>
    </xf>
    <xf numFmtId="0" fontId="0" fillId="0" borderId="0" xfId="0" applyNumberFormat="1"/>
    <xf numFmtId="0" fontId="0" fillId="3" borderId="0" xfId="0" applyFill="1"/>
    <xf numFmtId="0" fontId="0" fillId="4" borderId="0" xfId="0" applyFill="1"/>
    <xf numFmtId="0" fontId="0" fillId="0" borderId="0" xfId="0" applyAlignment="1">
      <alignment horizontal="center" wrapText="1"/>
    </xf>
    <xf numFmtId="0" fontId="1" fillId="0" borderId="0" xfId="0" applyFont="1" applyAlignment="1">
      <alignment horizontal="center" wrapText="1"/>
    </xf>
    <xf numFmtId="0" fontId="1" fillId="0" borderId="0" xfId="0" applyFont="1"/>
    <xf numFmtId="0" fontId="1" fillId="0" borderId="0" xfId="0" applyFont="1" applyBorder="1" applyAlignment="1">
      <alignment horizontal="center"/>
    </xf>
    <xf numFmtId="0" fontId="1" fillId="0" borderId="0" xfId="0" applyFont="1" applyBorder="1"/>
    <xf numFmtId="14" fontId="1" fillId="0" borderId="0" xfId="0" applyNumberFormat="1" applyFont="1" applyBorder="1" applyAlignment="1">
      <alignment horizontal="left"/>
    </xf>
    <xf numFmtId="0" fontId="0" fillId="0" borderId="0" xfId="0" applyAlignment="1">
      <alignment horizontal="left" wrapText="1"/>
    </xf>
    <xf numFmtId="0" fontId="0" fillId="0" borderId="0" xfId="0" quotePrefix="1" applyAlignment="1">
      <alignment horizontal="left"/>
    </xf>
    <xf numFmtId="0" fontId="0" fillId="0" borderId="3" xfId="0" applyBorder="1" applyAlignment="1">
      <alignment horizontal="center"/>
    </xf>
    <xf numFmtId="0" fontId="1" fillId="0" borderId="3" xfId="0" applyFont="1" applyBorder="1" applyAlignment="1">
      <alignment horizontal="center" vertical="center" wrapText="1"/>
    </xf>
    <xf numFmtId="0" fontId="0" fillId="0" borderId="3" xfId="0" applyFont="1" applyBorder="1" applyAlignment="1">
      <alignment horizontal="center" vertical="center" wrapText="1"/>
    </xf>
    <xf numFmtId="0" fontId="4" fillId="0" borderId="0" xfId="2"/>
    <xf numFmtId="0" fontId="7" fillId="0" borderId="0" xfId="2" applyFont="1" applyAlignment="1">
      <alignment horizontal="center"/>
    </xf>
    <xf numFmtId="0" fontId="8" fillId="0" borderId="0" xfId="2" applyFont="1"/>
    <xf numFmtId="0" fontId="11" fillId="0" borderId="0" xfId="2" applyFont="1" applyBorder="1" applyAlignment="1">
      <alignment horizontal="right"/>
    </xf>
    <xf numFmtId="0" fontId="11" fillId="0" borderId="0" xfId="2" applyFont="1" applyBorder="1" applyAlignment="1">
      <alignment horizontal="center"/>
    </xf>
    <xf numFmtId="0" fontId="11" fillId="0" borderId="0" xfId="2" applyFont="1"/>
    <xf numFmtId="0" fontId="4" fillId="0" borderId="0" xfId="2" applyFont="1"/>
    <xf numFmtId="2" fontId="12" fillId="0" borderId="0" xfId="2" applyNumberFormat="1" applyFont="1" applyBorder="1" applyAlignment="1">
      <alignment horizontal="right"/>
    </xf>
    <xf numFmtId="1" fontId="12" fillId="0" borderId="0" xfId="2" applyNumberFormat="1" applyFont="1" applyBorder="1" applyAlignment="1">
      <alignment horizontal="right"/>
    </xf>
    <xf numFmtId="1" fontId="11" fillId="0" borderId="0" xfId="2" applyNumberFormat="1" applyFont="1" applyBorder="1" applyAlignment="1">
      <alignment horizontal="right"/>
    </xf>
    <xf numFmtId="2" fontId="11" fillId="0" borderId="0" xfId="2" applyNumberFormat="1" applyFont="1" applyBorder="1" applyAlignment="1">
      <alignment horizontal="right"/>
    </xf>
    <xf numFmtId="2" fontId="11" fillId="0" borderId="0" xfId="2" applyNumberFormat="1" applyFont="1" applyBorder="1"/>
    <xf numFmtId="1" fontId="11" fillId="0" borderId="0" xfId="2" applyNumberFormat="1" applyFont="1" applyBorder="1" applyAlignment="1">
      <alignment horizontal="center"/>
    </xf>
    <xf numFmtId="0" fontId="11" fillId="0" borderId="0" xfId="2" applyFont="1" applyAlignment="1">
      <alignment horizontal="right"/>
    </xf>
    <xf numFmtId="2" fontId="4" fillId="0" borderId="0" xfId="2" applyNumberFormat="1" applyFont="1" applyBorder="1" applyAlignment="1">
      <alignment horizontal="right"/>
    </xf>
    <xf numFmtId="0" fontId="12" fillId="0" borderId="0" xfId="2" applyFont="1" applyAlignment="1">
      <alignment horizontal="right"/>
    </xf>
    <xf numFmtId="0" fontId="4" fillId="0" borderId="0" xfId="2" applyFont="1" applyBorder="1"/>
    <xf numFmtId="1" fontId="4" fillId="0" borderId="0" xfId="2" applyNumberFormat="1" applyFont="1" applyBorder="1" applyAlignment="1">
      <alignment horizontal="center"/>
    </xf>
    <xf numFmtId="2" fontId="4" fillId="0" borderId="0" xfId="2" applyNumberFormat="1" applyFont="1" applyBorder="1"/>
    <xf numFmtId="0" fontId="4" fillId="0" borderId="0" xfId="2" applyAlignment="1">
      <alignment horizontal="center"/>
    </xf>
    <xf numFmtId="2" fontId="10" fillId="0" borderId="0" xfId="2" applyNumberFormat="1" applyFont="1" applyBorder="1" applyAlignment="1">
      <alignment horizontal="right"/>
    </xf>
    <xf numFmtId="0" fontId="4" fillId="0" borderId="0" xfId="2" applyBorder="1"/>
    <xf numFmtId="0" fontId="0" fillId="0" borderId="3" xfId="0" applyFont="1" applyBorder="1" applyAlignment="1">
      <alignment horizontal="left" vertical="center" wrapText="1"/>
    </xf>
    <xf numFmtId="14" fontId="0" fillId="0" borderId="3" xfId="0" applyNumberFormat="1" applyFont="1" applyBorder="1" applyAlignment="1">
      <alignment horizontal="center" vertical="center" wrapText="1"/>
    </xf>
    <xf numFmtId="0" fontId="0" fillId="0" borderId="3" xfId="0" applyFill="1" applyBorder="1" applyAlignment="1">
      <alignment horizontal="center"/>
    </xf>
    <xf numFmtId="0" fontId="1" fillId="0" borderId="0" xfId="0" applyFont="1" applyAlignment="1"/>
    <xf numFmtId="0" fontId="1" fillId="0" borderId="0" xfId="0" applyFont="1" applyAlignment="1">
      <alignment horizontal="left" vertical="center"/>
    </xf>
    <xf numFmtId="0" fontId="0" fillId="0" borderId="0" xfId="0" applyFont="1" applyAlignment="1"/>
    <xf numFmtId="0" fontId="8" fillId="0" borderId="0" xfId="2" applyFont="1" applyAlignment="1"/>
    <xf numFmtId="0" fontId="8" fillId="0" borderId="0" xfId="2" applyFont="1" applyAlignment="1">
      <alignment horizontal="center"/>
    </xf>
    <xf numFmtId="2" fontId="9" fillId="0" borderId="0" xfId="2" applyNumberFormat="1" applyFont="1" applyAlignment="1"/>
    <xf numFmtId="2" fontId="9" fillId="0" borderId="0" xfId="2" applyNumberFormat="1" applyFont="1" applyAlignment="1">
      <alignment horizontal="center"/>
    </xf>
    <xf numFmtId="1" fontId="12" fillId="0" borderId="0" xfId="2" applyNumberFormat="1" applyFont="1" applyBorder="1" applyAlignment="1">
      <alignment horizontal="right" wrapText="1"/>
    </xf>
    <xf numFmtId="164" fontId="9" fillId="0" borderId="0" xfId="2" applyNumberFormat="1" applyFont="1" applyAlignment="1">
      <alignment horizontal="center"/>
    </xf>
    <xf numFmtId="0" fontId="5" fillId="0" borderId="0" xfId="2" applyFont="1" applyAlignment="1"/>
    <xf numFmtId="0" fontId="6" fillId="0" borderId="0" xfId="2" applyFont="1" applyAlignment="1"/>
    <xf numFmtId="0" fontId="7" fillId="0" borderId="0" xfId="2" applyFont="1" applyAlignment="1"/>
    <xf numFmtId="1" fontId="8" fillId="0" borderId="0" xfId="2" applyNumberFormat="1" applyFont="1" applyAlignment="1"/>
    <xf numFmtId="164" fontId="12" fillId="0" borderId="0" xfId="2" applyNumberFormat="1" applyFont="1" applyBorder="1" applyAlignment="1">
      <alignment horizontal="right"/>
    </xf>
    <xf numFmtId="0" fontId="0" fillId="0" borderId="3" xfId="0" applyBorder="1" applyAlignment="1">
      <alignment horizontal="center"/>
    </xf>
    <xf numFmtId="0" fontId="0" fillId="0" borderId="3" xfId="0" applyBorder="1" applyAlignment="1">
      <alignment horizontal="center"/>
    </xf>
    <xf numFmtId="0" fontId="10" fillId="0" borderId="0" xfId="2" applyFont="1" applyBorder="1" applyAlignment="1">
      <alignment horizontal="center"/>
    </xf>
    <xf numFmtId="0" fontId="7" fillId="0" borderId="0" xfId="2" applyFont="1" applyAlignment="1">
      <alignment horizontal="center"/>
    </xf>
    <xf numFmtId="0" fontId="0" fillId="0" borderId="3" xfId="0" applyBorder="1" applyAlignment="1">
      <alignment horizontal="center"/>
    </xf>
    <xf numFmtId="0" fontId="0" fillId="0" borderId="0" xfId="0" applyAlignment="1">
      <alignment horizontal="left"/>
    </xf>
    <xf numFmtId="0" fontId="12" fillId="5" borderId="0" xfId="2" applyFont="1" applyFill="1" applyAlignment="1">
      <alignment horizontal="left" vertical="center"/>
    </xf>
    <xf numFmtId="0" fontId="0" fillId="5" borderId="8" xfId="0" applyFont="1" applyFill="1" applyBorder="1" applyAlignment="1">
      <alignment horizontal="left"/>
    </xf>
    <xf numFmtId="0" fontId="0" fillId="5" borderId="8" xfId="0" applyFill="1" applyBorder="1" applyAlignment="1">
      <alignment horizontal="left"/>
    </xf>
    <xf numFmtId="14" fontId="0" fillId="5" borderId="8" xfId="0" applyNumberFormat="1" applyFill="1" applyBorder="1" applyAlignment="1">
      <alignment horizontal="left"/>
    </xf>
    <xf numFmtId="0" fontId="0" fillId="5" borderId="8" xfId="0" applyFill="1" applyBorder="1"/>
    <xf numFmtId="0" fontId="0" fillId="5" borderId="3" xfId="0" applyFont="1" applyFill="1" applyBorder="1" applyAlignment="1">
      <alignment horizontal="left" vertical="center" wrapText="1"/>
    </xf>
    <xf numFmtId="0" fontId="0" fillId="5" borderId="3" xfId="0" applyFont="1" applyFill="1" applyBorder="1" applyAlignment="1">
      <alignment horizontal="center" vertical="center" wrapText="1"/>
    </xf>
    <xf numFmtId="14" fontId="0" fillId="5" borderId="3" xfId="0" applyNumberFormat="1" applyFont="1" applyFill="1" applyBorder="1" applyAlignment="1">
      <alignment horizontal="center" vertical="center" wrapText="1"/>
    </xf>
    <xf numFmtId="14" fontId="0" fillId="5" borderId="3" xfId="0" applyNumberFormat="1" applyFill="1" applyBorder="1"/>
    <xf numFmtId="0" fontId="0" fillId="5" borderId="3" xfId="0" applyFill="1" applyBorder="1"/>
    <xf numFmtId="0" fontId="0" fillId="0" borderId="3" xfId="0" applyFill="1" applyBorder="1"/>
    <xf numFmtId="0" fontId="0" fillId="0" borderId="3" xfId="0"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1" fillId="0" borderId="0" xfId="0" applyFont="1" applyBorder="1" applyAlignment="1">
      <alignment horizontal="left"/>
    </xf>
    <xf numFmtId="0" fontId="1" fillId="0" borderId="0" xfId="0" applyFont="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xf>
    <xf numFmtId="0" fontId="12" fillId="0" borderId="0" xfId="2" applyFont="1" applyAlignment="1">
      <alignment horizontal="left" vertical="center"/>
    </xf>
    <xf numFmtId="2" fontId="4" fillId="0" borderId="0" xfId="2" applyNumberFormat="1" applyFont="1" applyBorder="1" applyAlignment="1">
      <alignment horizontal="center"/>
    </xf>
    <xf numFmtId="0" fontId="8" fillId="0" borderId="0" xfId="2" applyFont="1" applyAlignment="1">
      <alignment horizontal="center"/>
    </xf>
    <xf numFmtId="2" fontId="9" fillId="0" borderId="0" xfId="2" applyNumberFormat="1" applyFont="1" applyAlignment="1">
      <alignment horizontal="center"/>
    </xf>
    <xf numFmtId="0" fontId="6" fillId="0" borderId="0" xfId="2" applyFont="1" applyAlignment="1">
      <alignment horizontal="center"/>
    </xf>
    <xf numFmtId="0" fontId="7" fillId="0" borderId="0" xfId="2" applyFont="1" applyAlignment="1">
      <alignment horizontal="center"/>
    </xf>
    <xf numFmtId="1" fontId="8" fillId="0" borderId="0" xfId="2" applyNumberFormat="1" applyFont="1" applyAlignment="1">
      <alignment horizontal="center"/>
    </xf>
    <xf numFmtId="0" fontId="0" fillId="0" borderId="0" xfId="0" applyAlignment="1">
      <alignment vertical="top" wrapText="1"/>
    </xf>
    <xf numFmtId="0" fontId="0" fillId="5" borderId="0" xfId="0" applyFill="1" applyBorder="1" applyAlignment="1">
      <alignment vertical="top"/>
    </xf>
    <xf numFmtId="0" fontId="0" fillId="0" borderId="0" xfId="0" applyAlignment="1"/>
    <xf numFmtId="0" fontId="0" fillId="0" borderId="3" xfId="0" applyBorder="1" applyAlignment="1">
      <alignment horizontal="center" wrapText="1"/>
    </xf>
  </cellXfs>
  <cellStyles count="3">
    <cellStyle name="Normal" xfId="0" builtinId="0"/>
    <cellStyle name="Normal 2" xfId="2"/>
    <cellStyle name="Normal_LynchFactor" xfId="1"/>
  </cellStyles>
  <dxfs count="0"/>
  <tableStyles count="0" defaultTableStyle="TableStyleMedium2" defaultPivotStyle="PivotStyleLight16"/>
  <colors>
    <mruColors>
      <color rgb="FFF896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3419475</xdr:colOff>
      <xdr:row>2</xdr:row>
      <xdr:rowOff>666750</xdr:rowOff>
    </xdr:from>
    <xdr:to>
      <xdr:col>9</xdr:col>
      <xdr:colOff>295275</xdr:colOff>
      <xdr:row>4</xdr:row>
      <xdr:rowOff>142875</xdr:rowOff>
    </xdr:to>
    <xdr:sp macro="" textlink="">
      <xdr:nvSpPr>
        <xdr:cNvPr id="2" name="WordArt 3"/>
        <xdr:cNvSpPr>
          <a:spLocks noChangeArrowheads="1" noChangeShapeType="1" noTextEdit="1"/>
        </xdr:cNvSpPr>
      </xdr:nvSpPr>
      <xdr:spPr bwMode="auto">
        <a:xfrm>
          <a:off x="4019550" y="990600"/>
          <a:ext cx="4286250" cy="1485900"/>
        </a:xfrm>
        <a:prstGeom prst="rect">
          <a:avLst/>
        </a:prstGeom>
        <a:extLst>
          <a:ext uri="{AF507438-7753-43E0-B8FC-AC1667EBCBE1}">
            <a14:hiddenEffects xmlns:a14="http://schemas.microsoft.com/office/drawing/2010/main">
              <a:effectLst/>
            </a14:hiddenEffects>
          </a:ext>
        </a:extLst>
      </xdr:spPr>
      <xdr:txBody>
        <a:bodyPr wrap="none" fromWordArt="1">
          <a:prstTxWarp prst="textArchUp">
            <a:avLst>
              <a:gd name="adj" fmla="val 11192248"/>
            </a:avLst>
          </a:prstTxWarp>
        </a:bodyPr>
        <a:lstStyle/>
        <a:p>
          <a:pPr algn="ctr" rtl="0">
            <a:buNone/>
          </a:pPr>
          <a:r>
            <a:rPr lang="en-US" sz="3600" kern="10" spc="0">
              <a:ln w="9525">
                <a:solidFill>
                  <a:srgbClr val="000000"/>
                </a:solidFill>
                <a:round/>
                <a:headEnd/>
                <a:tailEnd/>
              </a:ln>
              <a:solidFill>
                <a:srgbClr val="000000"/>
              </a:solidFill>
              <a:effectLst/>
              <a:latin typeface="FrankRuehl"/>
            </a:rPr>
            <a:t>USAWA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bMorrison\AppData\Local\Microsoft\Windows\INetCache\Content.Outlook\JCY7WMSB\scoring%20template%20v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Scoresheet"/>
      <sheetName val="CONTESTANT 1"/>
      <sheetName val="CONTESTANT 2"/>
      <sheetName val="CONTESTANT 3"/>
      <sheetName val="CONTESTANT 4"/>
      <sheetName val="CONTESTANT 5"/>
      <sheetName val="CONTESTANT 6"/>
      <sheetName val="CONTESTANT 7"/>
      <sheetName val="CONTESTANT 8"/>
      <sheetName val="CONTESTANT 9"/>
      <sheetName val="CONTESTANT 10"/>
      <sheetName val="CONTESTANT 11"/>
      <sheetName val="CONTESTANT 12"/>
      <sheetName val="CONTESTANT 13"/>
      <sheetName val="CONTESTANT 14"/>
      <sheetName val="CONTESTANT 15"/>
      <sheetName val="CONESTANT 16"/>
      <sheetName val="CONTESTANT 17"/>
      <sheetName val="CONTESTANT 18"/>
      <sheetName val="CONTESTANT 19"/>
      <sheetName val="CONTESTANT 20"/>
      <sheetName val="CONTESTANT 21"/>
      <sheetName val="CONTESTANT 22"/>
      <sheetName val="CONTESTANT 23"/>
      <sheetName val="CONTESTANT 24"/>
      <sheetName val="CONTESTANT 25"/>
      <sheetName val="Individual Results"/>
    </sheetNames>
    <sheetDataSet>
      <sheetData sheetId="0">
        <row r="1">
          <cell r="A1" t="str">
            <v>BW</v>
          </cell>
          <cell r="B1" t="str">
            <v>Lynch Factor</v>
          </cell>
          <cell r="D1" t="str">
            <v>Age</v>
          </cell>
          <cell r="E1" t="str">
            <v>Factor</v>
          </cell>
          <cell r="G1" t="str">
            <v>Age</v>
          </cell>
          <cell r="H1" t="str">
            <v>Class</v>
          </cell>
          <cell r="J1" t="str">
            <v>BW</v>
          </cell>
          <cell r="K1" t="str">
            <v>Class</v>
          </cell>
        </row>
        <row r="2">
          <cell r="A2">
            <v>25</v>
          </cell>
          <cell r="B2">
            <v>2.8450000000000002</v>
          </cell>
          <cell r="D2">
            <v>12</v>
          </cell>
          <cell r="E2">
            <v>0.33</v>
          </cell>
          <cell r="G2">
            <v>13</v>
          </cell>
          <cell r="H2">
            <v>13</v>
          </cell>
          <cell r="J2">
            <v>40.000000000000099</v>
          </cell>
          <cell r="K2">
            <v>45</v>
          </cell>
        </row>
        <row r="3">
          <cell r="A3">
            <v>25.1</v>
          </cell>
          <cell r="B3">
            <v>2.8376000000000001</v>
          </cell>
          <cell r="D3">
            <v>13</v>
          </cell>
          <cell r="E3">
            <v>0.25</v>
          </cell>
          <cell r="G3">
            <v>14</v>
          </cell>
          <cell r="H3" t="str">
            <v>14-15</v>
          </cell>
          <cell r="J3">
            <v>45.000000000000099</v>
          </cell>
          <cell r="K3">
            <v>50</v>
          </cell>
        </row>
        <row r="4">
          <cell r="A4">
            <v>25.200000000000003</v>
          </cell>
          <cell r="B4">
            <v>2.8298999999999999</v>
          </cell>
          <cell r="D4">
            <v>14</v>
          </cell>
          <cell r="E4">
            <v>0.2</v>
          </cell>
          <cell r="G4">
            <v>15</v>
          </cell>
          <cell r="H4" t="str">
            <v>14-15</v>
          </cell>
          <cell r="J4">
            <v>50.000000000000099</v>
          </cell>
          <cell r="K4">
            <v>55</v>
          </cell>
        </row>
        <row r="5">
          <cell r="A5">
            <v>25.300000000000004</v>
          </cell>
          <cell r="B5">
            <v>2.8220000000000001</v>
          </cell>
          <cell r="D5">
            <v>15</v>
          </cell>
          <cell r="E5">
            <v>0.15</v>
          </cell>
          <cell r="G5">
            <v>16</v>
          </cell>
          <cell r="H5" t="str">
            <v>16-17</v>
          </cell>
          <cell r="J5">
            <v>55.000000000000099</v>
          </cell>
          <cell r="K5">
            <v>60</v>
          </cell>
        </row>
        <row r="6">
          <cell r="A6">
            <v>25.400000000000006</v>
          </cell>
          <cell r="B6">
            <v>2.8138000000000001</v>
          </cell>
          <cell r="D6">
            <v>16</v>
          </cell>
          <cell r="E6">
            <v>0.1</v>
          </cell>
          <cell r="G6">
            <v>17</v>
          </cell>
          <cell r="H6" t="str">
            <v>16-17</v>
          </cell>
          <cell r="J6">
            <v>60.000000000000099</v>
          </cell>
          <cell r="K6">
            <v>65</v>
          </cell>
        </row>
        <row r="7">
          <cell r="A7">
            <v>25.500000000000007</v>
          </cell>
          <cell r="B7">
            <v>2.8054000000000001</v>
          </cell>
          <cell r="D7">
            <v>17</v>
          </cell>
          <cell r="E7">
            <v>0.05</v>
          </cell>
          <cell r="G7">
            <v>18</v>
          </cell>
          <cell r="H7" t="str">
            <v>18-19</v>
          </cell>
          <cell r="J7">
            <v>65.000000000000099</v>
          </cell>
          <cell r="K7">
            <v>70</v>
          </cell>
        </row>
        <row r="8">
          <cell r="A8">
            <v>25.600000000000009</v>
          </cell>
          <cell r="B8">
            <v>2.7968000000000002</v>
          </cell>
          <cell r="D8">
            <v>18</v>
          </cell>
          <cell r="E8">
            <v>0.03</v>
          </cell>
          <cell r="G8">
            <v>19</v>
          </cell>
          <cell r="H8" t="str">
            <v>18-19</v>
          </cell>
          <cell r="J8">
            <v>70.000000000000099</v>
          </cell>
          <cell r="K8">
            <v>75</v>
          </cell>
        </row>
        <row r="9">
          <cell r="A9">
            <v>25.70000000000001</v>
          </cell>
          <cell r="B9">
            <v>2.7879</v>
          </cell>
          <cell r="D9">
            <v>19</v>
          </cell>
          <cell r="E9">
            <v>0.02</v>
          </cell>
          <cell r="G9">
            <v>20</v>
          </cell>
          <cell r="H9" t="str">
            <v>Open</v>
          </cell>
          <cell r="J9">
            <v>75.000000000000099</v>
          </cell>
          <cell r="K9">
            <v>80</v>
          </cell>
        </row>
        <row r="10">
          <cell r="A10">
            <v>25.800000000000011</v>
          </cell>
          <cell r="B10">
            <v>2.7789000000000001</v>
          </cell>
          <cell r="D10">
            <v>20</v>
          </cell>
          <cell r="E10">
            <v>0</v>
          </cell>
          <cell r="G10">
            <v>21</v>
          </cell>
          <cell r="H10" t="str">
            <v>Open</v>
          </cell>
          <cell r="J10">
            <v>80.000000000000099</v>
          </cell>
          <cell r="K10">
            <v>85</v>
          </cell>
        </row>
        <row r="11">
          <cell r="A11">
            <v>25.900000000000013</v>
          </cell>
          <cell r="B11">
            <v>2.7696000000000001</v>
          </cell>
          <cell r="D11">
            <v>21</v>
          </cell>
          <cell r="E11">
            <v>0</v>
          </cell>
          <cell r="G11">
            <v>22</v>
          </cell>
          <cell r="H11" t="str">
            <v>Open</v>
          </cell>
          <cell r="J11">
            <v>85.000000000000099</v>
          </cell>
          <cell r="K11">
            <v>90</v>
          </cell>
        </row>
        <row r="12">
          <cell r="A12">
            <v>26.000000000000014</v>
          </cell>
          <cell r="B12">
            <v>2.7602000000000002</v>
          </cell>
          <cell r="D12">
            <v>22</v>
          </cell>
          <cell r="E12">
            <v>0</v>
          </cell>
          <cell r="G12">
            <v>23</v>
          </cell>
          <cell r="H12" t="str">
            <v>Open</v>
          </cell>
          <cell r="J12">
            <v>90.000000000000099</v>
          </cell>
          <cell r="K12">
            <v>95</v>
          </cell>
        </row>
        <row r="13">
          <cell r="A13">
            <v>26.100000000000016</v>
          </cell>
          <cell r="B13">
            <v>2.7507000000000001</v>
          </cell>
          <cell r="D13">
            <v>23</v>
          </cell>
          <cell r="E13">
            <v>0</v>
          </cell>
          <cell r="G13">
            <v>24</v>
          </cell>
          <cell r="H13" t="str">
            <v>Open</v>
          </cell>
          <cell r="J13">
            <v>95.000000000000099</v>
          </cell>
          <cell r="K13">
            <v>100</v>
          </cell>
        </row>
        <row r="14">
          <cell r="A14">
            <v>26.200000000000017</v>
          </cell>
          <cell r="B14">
            <v>2.7410000000000001</v>
          </cell>
          <cell r="D14">
            <v>24</v>
          </cell>
          <cell r="E14">
            <v>0</v>
          </cell>
          <cell r="G14">
            <v>25</v>
          </cell>
          <cell r="H14" t="str">
            <v>Open</v>
          </cell>
          <cell r="J14">
            <v>100.0000000000001</v>
          </cell>
          <cell r="K14">
            <v>105</v>
          </cell>
        </row>
        <row r="15">
          <cell r="A15">
            <v>26.300000000000018</v>
          </cell>
          <cell r="B15">
            <v>2.7311000000000001</v>
          </cell>
          <cell r="D15">
            <v>25</v>
          </cell>
          <cell r="E15">
            <v>0</v>
          </cell>
          <cell r="G15">
            <v>26</v>
          </cell>
          <cell r="H15" t="str">
            <v>Open</v>
          </cell>
          <cell r="J15">
            <v>105.0000000000001</v>
          </cell>
          <cell r="K15">
            <v>110</v>
          </cell>
        </row>
        <row r="16">
          <cell r="A16">
            <v>26.40000000000002</v>
          </cell>
          <cell r="B16">
            <v>2.7210999999999999</v>
          </cell>
          <cell r="D16">
            <v>26</v>
          </cell>
          <cell r="E16">
            <v>0</v>
          </cell>
          <cell r="G16">
            <v>27</v>
          </cell>
          <cell r="H16" t="str">
            <v>Open</v>
          </cell>
          <cell r="J16">
            <v>110.0000000000001</v>
          </cell>
          <cell r="K16">
            <v>115</v>
          </cell>
        </row>
        <row r="17">
          <cell r="A17">
            <v>26.500000000000021</v>
          </cell>
          <cell r="B17">
            <v>2.7109999999999999</v>
          </cell>
          <cell r="D17">
            <v>27</v>
          </cell>
          <cell r="E17">
            <v>0</v>
          </cell>
          <cell r="G17">
            <v>28</v>
          </cell>
          <cell r="H17" t="str">
            <v>Open</v>
          </cell>
          <cell r="J17">
            <v>115.0000000000001</v>
          </cell>
          <cell r="K17">
            <v>120</v>
          </cell>
        </row>
        <row r="18">
          <cell r="A18">
            <v>26.600000000000023</v>
          </cell>
          <cell r="B18">
            <v>2.7008000000000001</v>
          </cell>
          <cell r="D18">
            <v>28</v>
          </cell>
          <cell r="E18">
            <v>0</v>
          </cell>
          <cell r="G18">
            <v>29</v>
          </cell>
          <cell r="H18" t="str">
            <v>Open</v>
          </cell>
          <cell r="J18">
            <v>120.0000000000001</v>
          </cell>
          <cell r="K18">
            <v>125</v>
          </cell>
        </row>
        <row r="19">
          <cell r="A19">
            <v>26.700000000000024</v>
          </cell>
          <cell r="B19">
            <v>2.6905000000000001</v>
          </cell>
          <cell r="D19">
            <v>29</v>
          </cell>
          <cell r="E19">
            <v>0</v>
          </cell>
          <cell r="G19">
            <v>30</v>
          </cell>
          <cell r="H19" t="str">
            <v>Open</v>
          </cell>
          <cell r="J19">
            <v>125.0000000000001</v>
          </cell>
          <cell r="K19" t="str">
            <v>125+</v>
          </cell>
        </row>
        <row r="20">
          <cell r="A20">
            <v>26.800000000000026</v>
          </cell>
          <cell r="B20">
            <v>2.6800999999999999</v>
          </cell>
          <cell r="D20">
            <v>30</v>
          </cell>
          <cell r="E20">
            <v>0</v>
          </cell>
          <cell r="G20">
            <v>31</v>
          </cell>
          <cell r="H20" t="str">
            <v>Open</v>
          </cell>
          <cell r="J20">
            <v>999</v>
          </cell>
          <cell r="K20" t="str">
            <v>125+</v>
          </cell>
        </row>
        <row r="21">
          <cell r="A21">
            <v>26.900000000000027</v>
          </cell>
          <cell r="B21">
            <v>2.6696</v>
          </cell>
          <cell r="D21">
            <v>31</v>
          </cell>
          <cell r="E21">
            <v>0</v>
          </cell>
          <cell r="G21">
            <v>32</v>
          </cell>
          <cell r="H21" t="str">
            <v>Open</v>
          </cell>
        </row>
        <row r="22">
          <cell r="A22">
            <v>27.000000000000028</v>
          </cell>
          <cell r="B22">
            <v>2.6591</v>
          </cell>
          <cell r="D22">
            <v>32</v>
          </cell>
          <cell r="E22">
            <v>0</v>
          </cell>
          <cell r="G22">
            <v>33</v>
          </cell>
          <cell r="H22" t="str">
            <v>Open</v>
          </cell>
        </row>
        <row r="23">
          <cell r="A23">
            <v>27.10000000000003</v>
          </cell>
          <cell r="B23">
            <v>2.6484999999999999</v>
          </cell>
          <cell r="D23">
            <v>33</v>
          </cell>
          <cell r="E23">
            <v>0</v>
          </cell>
          <cell r="G23">
            <v>34</v>
          </cell>
          <cell r="H23" t="str">
            <v>Open</v>
          </cell>
        </row>
        <row r="24">
          <cell r="A24">
            <v>27.200000000000031</v>
          </cell>
          <cell r="B24">
            <v>2.6377999999999999</v>
          </cell>
          <cell r="D24">
            <v>34</v>
          </cell>
          <cell r="E24">
            <v>0</v>
          </cell>
          <cell r="G24">
            <v>35</v>
          </cell>
          <cell r="H24" t="str">
            <v>Open</v>
          </cell>
        </row>
        <row r="25">
          <cell r="A25">
            <v>27.300000000000033</v>
          </cell>
          <cell r="B25">
            <v>2.6271</v>
          </cell>
          <cell r="D25">
            <v>35</v>
          </cell>
          <cell r="E25">
            <v>0</v>
          </cell>
          <cell r="G25">
            <v>36</v>
          </cell>
          <cell r="H25" t="str">
            <v>Open</v>
          </cell>
        </row>
        <row r="26">
          <cell r="A26">
            <v>27.400000000000034</v>
          </cell>
          <cell r="B26">
            <v>2.6164000000000001</v>
          </cell>
          <cell r="D26">
            <v>36</v>
          </cell>
          <cell r="E26">
            <v>0</v>
          </cell>
          <cell r="G26">
            <v>37</v>
          </cell>
          <cell r="H26" t="str">
            <v>Open</v>
          </cell>
        </row>
        <row r="27">
          <cell r="A27">
            <v>27.500000000000036</v>
          </cell>
          <cell r="B27">
            <v>2.6055999999999999</v>
          </cell>
          <cell r="D27">
            <v>37</v>
          </cell>
          <cell r="E27">
            <v>0</v>
          </cell>
          <cell r="G27">
            <v>38</v>
          </cell>
          <cell r="H27" t="str">
            <v>Open</v>
          </cell>
        </row>
        <row r="28">
          <cell r="A28">
            <v>27.600000000000037</v>
          </cell>
          <cell r="B28">
            <v>2.5948000000000002</v>
          </cell>
          <cell r="D28">
            <v>38</v>
          </cell>
          <cell r="E28">
            <v>0</v>
          </cell>
          <cell r="G28">
            <v>39</v>
          </cell>
          <cell r="H28" t="str">
            <v>Open</v>
          </cell>
        </row>
        <row r="29">
          <cell r="A29">
            <v>27.700000000000038</v>
          </cell>
          <cell r="B29">
            <v>2.5840000000000001</v>
          </cell>
          <cell r="D29">
            <v>39</v>
          </cell>
          <cell r="E29">
            <v>0</v>
          </cell>
          <cell r="G29">
            <v>40</v>
          </cell>
          <cell r="H29" t="str">
            <v>40-44</v>
          </cell>
        </row>
        <row r="30">
          <cell r="A30">
            <v>27.80000000000004</v>
          </cell>
          <cell r="B30">
            <v>2.5731999999999999</v>
          </cell>
          <cell r="D30">
            <v>40</v>
          </cell>
          <cell r="E30">
            <v>0.01</v>
          </cell>
          <cell r="G30">
            <v>41</v>
          </cell>
          <cell r="H30" t="str">
            <v>40-44</v>
          </cell>
        </row>
        <row r="31">
          <cell r="A31">
            <v>27.900000000000041</v>
          </cell>
          <cell r="B31">
            <v>2.5623</v>
          </cell>
          <cell r="D31">
            <v>41</v>
          </cell>
          <cell r="E31">
            <v>0.02</v>
          </cell>
          <cell r="G31">
            <v>42</v>
          </cell>
          <cell r="H31" t="str">
            <v>40-44</v>
          </cell>
        </row>
        <row r="32">
          <cell r="A32">
            <v>28.000000000000043</v>
          </cell>
          <cell r="B32">
            <v>2.5514999999999999</v>
          </cell>
          <cell r="D32">
            <v>42</v>
          </cell>
          <cell r="E32">
            <v>0.03</v>
          </cell>
          <cell r="G32">
            <v>43</v>
          </cell>
          <cell r="H32" t="str">
            <v>40-44</v>
          </cell>
        </row>
        <row r="33">
          <cell r="A33">
            <v>28.100000000000044</v>
          </cell>
          <cell r="B33">
            <v>2.5407000000000002</v>
          </cell>
          <cell r="D33">
            <v>43</v>
          </cell>
          <cell r="E33">
            <v>0.04</v>
          </cell>
          <cell r="G33">
            <v>44</v>
          </cell>
          <cell r="H33" t="str">
            <v>40-44</v>
          </cell>
        </row>
        <row r="34">
          <cell r="A34">
            <v>28.200000000000045</v>
          </cell>
          <cell r="B34">
            <v>2.5297999999999998</v>
          </cell>
          <cell r="D34">
            <v>44</v>
          </cell>
          <cell r="E34">
            <v>0.05</v>
          </cell>
          <cell r="G34">
            <v>45</v>
          </cell>
          <cell r="H34" t="str">
            <v>45-49</v>
          </cell>
        </row>
        <row r="35">
          <cell r="A35">
            <v>28.300000000000047</v>
          </cell>
          <cell r="B35">
            <v>2.5190000000000001</v>
          </cell>
          <cell r="D35">
            <v>45</v>
          </cell>
          <cell r="E35">
            <v>6.0000000000000005E-2</v>
          </cell>
          <cell r="G35">
            <v>46</v>
          </cell>
          <cell r="H35" t="str">
            <v>45-49</v>
          </cell>
        </row>
        <row r="36">
          <cell r="A36">
            <v>28.400000000000048</v>
          </cell>
          <cell r="B36">
            <v>2.5082</v>
          </cell>
          <cell r="D36">
            <v>46</v>
          </cell>
          <cell r="E36">
            <v>7.0000000000000007E-2</v>
          </cell>
          <cell r="G36">
            <v>47</v>
          </cell>
          <cell r="H36" t="str">
            <v>45-49</v>
          </cell>
        </row>
        <row r="37">
          <cell r="A37">
            <v>28.50000000000005</v>
          </cell>
          <cell r="B37">
            <v>2.4975000000000001</v>
          </cell>
          <cell r="D37">
            <v>47</v>
          </cell>
          <cell r="E37">
            <v>0.08</v>
          </cell>
          <cell r="G37">
            <v>48</v>
          </cell>
          <cell r="H37" t="str">
            <v>45-49</v>
          </cell>
        </row>
        <row r="38">
          <cell r="A38">
            <v>28.600000000000051</v>
          </cell>
          <cell r="B38">
            <v>2.4868000000000001</v>
          </cell>
          <cell r="D38">
            <v>48</v>
          </cell>
          <cell r="E38">
            <v>0.09</v>
          </cell>
          <cell r="G38">
            <v>49</v>
          </cell>
          <cell r="H38" t="str">
            <v>45-49</v>
          </cell>
        </row>
        <row r="39">
          <cell r="A39">
            <v>28.700000000000053</v>
          </cell>
          <cell r="B39">
            <v>2.4761000000000002</v>
          </cell>
          <cell r="D39">
            <v>49</v>
          </cell>
          <cell r="E39">
            <v>9.9999999999999992E-2</v>
          </cell>
          <cell r="G39">
            <v>50</v>
          </cell>
          <cell r="H39" t="str">
            <v>50-54</v>
          </cell>
        </row>
        <row r="40">
          <cell r="A40">
            <v>28.800000000000054</v>
          </cell>
          <cell r="B40">
            <v>2.4653999999999998</v>
          </cell>
          <cell r="D40">
            <v>50</v>
          </cell>
          <cell r="E40">
            <v>0.10999999999999999</v>
          </cell>
          <cell r="G40">
            <v>51</v>
          </cell>
          <cell r="H40" t="str">
            <v>50-54</v>
          </cell>
        </row>
        <row r="41">
          <cell r="A41">
            <v>28.900000000000055</v>
          </cell>
          <cell r="B41">
            <v>2.4548000000000001</v>
          </cell>
          <cell r="D41">
            <v>51</v>
          </cell>
          <cell r="E41">
            <v>0.11999999999999998</v>
          </cell>
          <cell r="G41">
            <v>52</v>
          </cell>
          <cell r="H41" t="str">
            <v>50-54</v>
          </cell>
        </row>
        <row r="42">
          <cell r="A42">
            <v>29.000000000000057</v>
          </cell>
          <cell r="B42">
            <v>2.4441999999999999</v>
          </cell>
          <cell r="D42">
            <v>52</v>
          </cell>
          <cell r="E42">
            <v>0.12999999999999998</v>
          </cell>
          <cell r="G42">
            <v>53</v>
          </cell>
          <cell r="H42" t="str">
            <v>50-54</v>
          </cell>
        </row>
        <row r="43">
          <cell r="A43">
            <v>29.100000000000058</v>
          </cell>
          <cell r="B43">
            <v>2.4336000000000002</v>
          </cell>
          <cell r="D43">
            <v>53</v>
          </cell>
          <cell r="E43">
            <v>0.13999999999999999</v>
          </cell>
          <cell r="G43">
            <v>54</v>
          </cell>
          <cell r="H43" t="str">
            <v>50-54</v>
          </cell>
        </row>
        <row r="44">
          <cell r="A44">
            <v>29.20000000000006</v>
          </cell>
          <cell r="B44">
            <v>2.4230999999999998</v>
          </cell>
          <cell r="D44">
            <v>54</v>
          </cell>
          <cell r="E44">
            <v>0.15</v>
          </cell>
          <cell r="G44">
            <v>55</v>
          </cell>
          <cell r="H44" t="str">
            <v>55-59</v>
          </cell>
        </row>
        <row r="45">
          <cell r="A45">
            <v>29.300000000000061</v>
          </cell>
          <cell r="B45">
            <v>2.4127000000000001</v>
          </cell>
          <cell r="D45">
            <v>55</v>
          </cell>
          <cell r="E45">
            <v>0.16</v>
          </cell>
          <cell r="G45">
            <v>56</v>
          </cell>
          <cell r="H45" t="str">
            <v>55-59</v>
          </cell>
        </row>
        <row r="46">
          <cell r="A46">
            <v>29.400000000000063</v>
          </cell>
          <cell r="B46">
            <v>2.4022999999999999</v>
          </cell>
          <cell r="D46">
            <v>56</v>
          </cell>
          <cell r="E46">
            <v>0.17</v>
          </cell>
          <cell r="G46">
            <v>57</v>
          </cell>
          <cell r="H46" t="str">
            <v>55-59</v>
          </cell>
        </row>
        <row r="47">
          <cell r="A47">
            <v>29.500000000000064</v>
          </cell>
          <cell r="B47">
            <v>2.3919999999999999</v>
          </cell>
          <cell r="D47">
            <v>57</v>
          </cell>
          <cell r="E47">
            <v>0.18000000000000002</v>
          </cell>
          <cell r="G47">
            <v>58</v>
          </cell>
          <cell r="H47" t="str">
            <v>55-59</v>
          </cell>
        </row>
        <row r="48">
          <cell r="A48">
            <v>29.600000000000065</v>
          </cell>
          <cell r="B48">
            <v>2.3816999999999999</v>
          </cell>
          <cell r="D48">
            <v>58</v>
          </cell>
          <cell r="E48">
            <v>0.19000000000000003</v>
          </cell>
          <cell r="G48">
            <v>59</v>
          </cell>
          <cell r="H48" t="str">
            <v>55-59</v>
          </cell>
        </row>
        <row r="49">
          <cell r="A49">
            <v>29.700000000000067</v>
          </cell>
          <cell r="B49">
            <v>2.3715000000000002</v>
          </cell>
          <cell r="D49">
            <v>59</v>
          </cell>
          <cell r="E49">
            <v>0.20000000000000004</v>
          </cell>
          <cell r="G49">
            <v>60</v>
          </cell>
          <cell r="H49" t="str">
            <v>60-64</v>
          </cell>
        </row>
        <row r="50">
          <cell r="A50">
            <v>29.800000000000068</v>
          </cell>
          <cell r="B50">
            <v>2.3613</v>
          </cell>
          <cell r="D50">
            <v>60</v>
          </cell>
          <cell r="E50">
            <v>0.21000000000000005</v>
          </cell>
          <cell r="G50">
            <v>61</v>
          </cell>
          <cell r="H50" t="str">
            <v>60-64</v>
          </cell>
        </row>
        <row r="51">
          <cell r="A51">
            <v>29.90000000000007</v>
          </cell>
          <cell r="B51">
            <v>2.3512</v>
          </cell>
          <cell r="D51">
            <v>61</v>
          </cell>
          <cell r="E51">
            <v>0.22000000000000006</v>
          </cell>
          <cell r="G51">
            <v>62</v>
          </cell>
          <cell r="H51" t="str">
            <v>60-64</v>
          </cell>
        </row>
        <row r="52">
          <cell r="A52">
            <v>30.000000000000071</v>
          </cell>
          <cell r="B52">
            <v>2.3411</v>
          </cell>
          <cell r="D52">
            <v>62</v>
          </cell>
          <cell r="E52">
            <v>0.23000000000000007</v>
          </cell>
          <cell r="G52">
            <v>63</v>
          </cell>
          <cell r="H52" t="str">
            <v>60-64</v>
          </cell>
        </row>
        <row r="53">
          <cell r="A53">
            <v>30.100000000000072</v>
          </cell>
          <cell r="B53">
            <v>2.3311999999999999</v>
          </cell>
          <cell r="D53">
            <v>63</v>
          </cell>
          <cell r="E53">
            <v>0.24000000000000007</v>
          </cell>
          <cell r="G53">
            <v>64</v>
          </cell>
          <cell r="H53" t="str">
            <v>60-64</v>
          </cell>
        </row>
        <row r="54">
          <cell r="A54">
            <v>30.200000000000074</v>
          </cell>
          <cell r="B54">
            <v>2.3212999999999999</v>
          </cell>
          <cell r="D54">
            <v>64</v>
          </cell>
          <cell r="E54">
            <v>0.25000000000000006</v>
          </cell>
          <cell r="G54">
            <v>65</v>
          </cell>
          <cell r="H54" t="str">
            <v>65-69</v>
          </cell>
        </row>
        <row r="55">
          <cell r="A55">
            <v>30.300000000000075</v>
          </cell>
          <cell r="B55">
            <v>2.3113999999999999</v>
          </cell>
          <cell r="D55">
            <v>65</v>
          </cell>
          <cell r="E55">
            <v>0.26000000000000006</v>
          </cell>
          <cell r="G55">
            <v>66</v>
          </cell>
          <cell r="H55" t="str">
            <v>65-69</v>
          </cell>
        </row>
        <row r="56">
          <cell r="A56">
            <v>30.400000000000077</v>
          </cell>
          <cell r="B56">
            <v>2.3016000000000001</v>
          </cell>
          <cell r="D56">
            <v>66</v>
          </cell>
          <cell r="E56">
            <v>0.27000000000000007</v>
          </cell>
          <cell r="G56">
            <v>67</v>
          </cell>
          <cell r="H56" t="str">
            <v>65-69</v>
          </cell>
        </row>
        <row r="57">
          <cell r="A57">
            <v>30.500000000000078</v>
          </cell>
          <cell r="B57">
            <v>2.2919</v>
          </cell>
          <cell r="D57">
            <v>67</v>
          </cell>
          <cell r="E57">
            <v>0.28000000000000008</v>
          </cell>
          <cell r="G57">
            <v>68</v>
          </cell>
          <cell r="H57" t="str">
            <v>65-69</v>
          </cell>
        </row>
        <row r="58">
          <cell r="A58">
            <v>30.60000000000008</v>
          </cell>
          <cell r="B58">
            <v>2.2823000000000002</v>
          </cell>
          <cell r="D58">
            <v>68</v>
          </cell>
          <cell r="E58">
            <v>0.29000000000000009</v>
          </cell>
          <cell r="G58">
            <v>69</v>
          </cell>
          <cell r="H58" t="str">
            <v>65-69</v>
          </cell>
        </row>
        <row r="59">
          <cell r="A59">
            <v>30.700000000000081</v>
          </cell>
          <cell r="B59">
            <v>2.2726999999999999</v>
          </cell>
          <cell r="D59">
            <v>69</v>
          </cell>
          <cell r="E59">
            <v>0.3000000000000001</v>
          </cell>
          <cell r="G59">
            <v>70</v>
          </cell>
          <cell r="H59" t="str">
            <v>70-74</v>
          </cell>
        </row>
        <row r="60">
          <cell r="A60">
            <v>30.800000000000082</v>
          </cell>
          <cell r="B60">
            <v>2.2631999999999999</v>
          </cell>
          <cell r="D60">
            <v>70</v>
          </cell>
          <cell r="E60">
            <v>0.31000000000000011</v>
          </cell>
          <cell r="G60">
            <v>71</v>
          </cell>
          <cell r="H60" t="str">
            <v>70-74</v>
          </cell>
        </row>
        <row r="61">
          <cell r="A61">
            <v>30.900000000000084</v>
          </cell>
          <cell r="B61">
            <v>2.2538</v>
          </cell>
          <cell r="D61">
            <v>71</v>
          </cell>
          <cell r="E61">
            <v>0.32000000000000012</v>
          </cell>
          <cell r="G61">
            <v>72</v>
          </cell>
          <cell r="H61" t="str">
            <v>70-74</v>
          </cell>
        </row>
        <row r="62">
          <cell r="A62">
            <v>31.000000000000085</v>
          </cell>
          <cell r="B62">
            <v>2.2444000000000002</v>
          </cell>
          <cell r="D62">
            <v>72</v>
          </cell>
          <cell r="E62">
            <v>0.33000000000000013</v>
          </cell>
          <cell r="G62">
            <v>73</v>
          </cell>
          <cell r="H62" t="str">
            <v>70-74</v>
          </cell>
        </row>
        <row r="63">
          <cell r="A63">
            <v>31.100000000000087</v>
          </cell>
          <cell r="B63">
            <v>2.2351999999999999</v>
          </cell>
          <cell r="D63">
            <v>73</v>
          </cell>
          <cell r="E63">
            <v>0.34000000000000014</v>
          </cell>
          <cell r="G63">
            <v>74</v>
          </cell>
          <cell r="H63" t="str">
            <v>70-74</v>
          </cell>
        </row>
        <row r="64">
          <cell r="A64">
            <v>31.200000000000088</v>
          </cell>
          <cell r="B64">
            <v>2.2259000000000002</v>
          </cell>
          <cell r="D64">
            <v>74</v>
          </cell>
          <cell r="E64">
            <v>0.35000000000000014</v>
          </cell>
          <cell r="G64">
            <v>75</v>
          </cell>
          <cell r="H64" t="str">
            <v>75-79</v>
          </cell>
        </row>
        <row r="65">
          <cell r="A65">
            <v>31.30000000000009</v>
          </cell>
          <cell r="B65">
            <v>2.2168000000000001</v>
          </cell>
          <cell r="D65">
            <v>75</v>
          </cell>
          <cell r="E65">
            <v>0.36000000000000015</v>
          </cell>
          <cell r="G65">
            <v>76</v>
          </cell>
          <cell r="H65" t="str">
            <v>75-79</v>
          </cell>
        </row>
        <row r="66">
          <cell r="A66">
            <v>31.400000000000091</v>
          </cell>
          <cell r="B66">
            <v>2.2077</v>
          </cell>
          <cell r="D66">
            <v>76</v>
          </cell>
          <cell r="E66">
            <v>0.37000000000000016</v>
          </cell>
          <cell r="G66">
            <v>77</v>
          </cell>
          <cell r="H66" t="str">
            <v>75-79</v>
          </cell>
        </row>
        <row r="67">
          <cell r="A67">
            <v>31.500000000000092</v>
          </cell>
          <cell r="B67">
            <v>2.1987000000000001</v>
          </cell>
          <cell r="D67">
            <v>77</v>
          </cell>
          <cell r="E67">
            <v>0.38000000000000017</v>
          </cell>
          <cell r="G67">
            <v>78</v>
          </cell>
          <cell r="H67" t="str">
            <v>75-79</v>
          </cell>
        </row>
        <row r="68">
          <cell r="A68">
            <v>31.600000000000094</v>
          </cell>
          <cell r="B68">
            <v>2.1898</v>
          </cell>
          <cell r="D68">
            <v>78</v>
          </cell>
          <cell r="E68">
            <v>0.39000000000000018</v>
          </cell>
          <cell r="G68">
            <v>79</v>
          </cell>
          <cell r="H68" t="str">
            <v>75-79</v>
          </cell>
        </row>
        <row r="69">
          <cell r="A69">
            <v>31.700000000000095</v>
          </cell>
          <cell r="B69">
            <v>2.181</v>
          </cell>
          <cell r="D69">
            <v>79</v>
          </cell>
          <cell r="E69">
            <v>0.40000000000000019</v>
          </cell>
          <cell r="G69">
            <v>80</v>
          </cell>
          <cell r="H69" t="str">
            <v>80-84</v>
          </cell>
        </row>
        <row r="70">
          <cell r="A70">
            <v>31.800000000000097</v>
          </cell>
          <cell r="B70">
            <v>2.1722000000000001</v>
          </cell>
          <cell r="D70">
            <v>80</v>
          </cell>
          <cell r="E70">
            <v>0.4100000000000002</v>
          </cell>
          <cell r="G70">
            <v>81</v>
          </cell>
          <cell r="H70" t="str">
            <v>80-84</v>
          </cell>
        </row>
        <row r="71">
          <cell r="A71">
            <v>31.900000000000098</v>
          </cell>
          <cell r="B71">
            <v>2.1635</v>
          </cell>
          <cell r="D71">
            <v>81</v>
          </cell>
          <cell r="E71">
            <v>0.42000000000000021</v>
          </cell>
          <cell r="G71">
            <v>82</v>
          </cell>
          <cell r="H71" t="str">
            <v>80-84</v>
          </cell>
        </row>
        <row r="72">
          <cell r="A72">
            <v>32.000000000000099</v>
          </cell>
          <cell r="B72">
            <v>2.1549</v>
          </cell>
          <cell r="D72">
            <v>82</v>
          </cell>
          <cell r="E72">
            <v>0.43000000000000022</v>
          </cell>
          <cell r="G72">
            <v>83</v>
          </cell>
          <cell r="H72" t="str">
            <v>80-84</v>
          </cell>
        </row>
        <row r="73">
          <cell r="A73">
            <v>32.100000000000101</v>
          </cell>
          <cell r="B73">
            <v>2.1463000000000001</v>
          </cell>
          <cell r="D73">
            <v>83</v>
          </cell>
          <cell r="E73">
            <v>0.44000000000000022</v>
          </cell>
          <cell r="G73">
            <v>84</v>
          </cell>
          <cell r="H73" t="str">
            <v>80-84</v>
          </cell>
        </row>
        <row r="74">
          <cell r="A74">
            <v>32.200000000000102</v>
          </cell>
          <cell r="B74">
            <v>2.1377999999999999</v>
          </cell>
          <cell r="D74">
            <v>84</v>
          </cell>
          <cell r="E74">
            <v>0.45000000000000023</v>
          </cell>
          <cell r="G74">
            <v>85</v>
          </cell>
          <cell r="H74" t="str">
            <v>85-89</v>
          </cell>
        </row>
        <row r="75">
          <cell r="A75">
            <v>32.300000000000104</v>
          </cell>
          <cell r="B75">
            <v>2.1294</v>
          </cell>
          <cell r="D75">
            <v>85</v>
          </cell>
          <cell r="E75">
            <v>0.46000000000000024</v>
          </cell>
          <cell r="G75">
            <v>86</v>
          </cell>
          <cell r="H75" t="str">
            <v>85-89</v>
          </cell>
        </row>
        <row r="76">
          <cell r="A76">
            <v>32.400000000000105</v>
          </cell>
          <cell r="B76">
            <v>2.121</v>
          </cell>
          <cell r="D76">
            <v>86</v>
          </cell>
          <cell r="E76">
            <v>0.47000000000000025</v>
          </cell>
          <cell r="G76">
            <v>87</v>
          </cell>
          <cell r="H76" t="str">
            <v>85-89</v>
          </cell>
        </row>
        <row r="77">
          <cell r="A77">
            <v>32.500000000000107</v>
          </cell>
          <cell r="B77">
            <v>2.1128</v>
          </cell>
          <cell r="D77">
            <v>87</v>
          </cell>
          <cell r="E77">
            <v>0.48000000000000026</v>
          </cell>
          <cell r="G77">
            <v>88</v>
          </cell>
          <cell r="H77" t="str">
            <v>85-89</v>
          </cell>
        </row>
        <row r="78">
          <cell r="A78">
            <v>32.600000000000108</v>
          </cell>
          <cell r="B78">
            <v>2.1046</v>
          </cell>
          <cell r="D78">
            <v>88</v>
          </cell>
          <cell r="E78">
            <v>0.49000000000000027</v>
          </cell>
          <cell r="G78">
            <v>89</v>
          </cell>
          <cell r="H78" t="str">
            <v>85-89</v>
          </cell>
        </row>
        <row r="79">
          <cell r="A79">
            <v>32.700000000000109</v>
          </cell>
          <cell r="B79">
            <v>2.0964</v>
          </cell>
          <cell r="D79">
            <v>89</v>
          </cell>
          <cell r="E79">
            <v>0.50000000000000022</v>
          </cell>
          <cell r="G79">
            <v>90</v>
          </cell>
          <cell r="H79" t="str">
            <v>90-94</v>
          </cell>
        </row>
        <row r="80">
          <cell r="A80">
            <v>32.800000000000111</v>
          </cell>
          <cell r="B80">
            <v>2.0884</v>
          </cell>
          <cell r="D80">
            <v>90</v>
          </cell>
          <cell r="E80">
            <v>0.51000000000000023</v>
          </cell>
          <cell r="G80">
            <v>91</v>
          </cell>
          <cell r="H80" t="str">
            <v>90-94</v>
          </cell>
        </row>
        <row r="81">
          <cell r="A81">
            <v>32.900000000000112</v>
          </cell>
          <cell r="B81">
            <v>2.0804</v>
          </cell>
          <cell r="D81">
            <v>91</v>
          </cell>
          <cell r="E81">
            <v>0.52000000000000024</v>
          </cell>
          <cell r="G81">
            <v>92</v>
          </cell>
          <cell r="H81" t="str">
            <v>90-94</v>
          </cell>
        </row>
        <row r="82">
          <cell r="A82">
            <v>33.000000000000114</v>
          </cell>
          <cell r="B82">
            <v>2.0724</v>
          </cell>
          <cell r="D82">
            <v>92</v>
          </cell>
          <cell r="E82">
            <v>0.53000000000000025</v>
          </cell>
          <cell r="G82">
            <v>93</v>
          </cell>
          <cell r="H82" t="str">
            <v>90-94</v>
          </cell>
        </row>
        <row r="83">
          <cell r="A83">
            <v>33.100000000000115</v>
          </cell>
          <cell r="B83">
            <v>2.0646</v>
          </cell>
          <cell r="D83">
            <v>93</v>
          </cell>
          <cell r="E83">
            <v>0.54000000000000026</v>
          </cell>
          <cell r="G83">
            <v>94</v>
          </cell>
          <cell r="H83" t="str">
            <v>90-94</v>
          </cell>
        </row>
        <row r="84">
          <cell r="A84">
            <v>33.200000000000117</v>
          </cell>
          <cell r="B84">
            <v>2.0568</v>
          </cell>
          <cell r="D84">
            <v>94</v>
          </cell>
          <cell r="E84">
            <v>0.55000000000000027</v>
          </cell>
          <cell r="G84">
            <v>95</v>
          </cell>
          <cell r="H84" t="str">
            <v>95-99</v>
          </cell>
        </row>
        <row r="85">
          <cell r="A85">
            <v>33.300000000000118</v>
          </cell>
          <cell r="B85">
            <v>2.0491000000000001</v>
          </cell>
          <cell r="D85">
            <v>95</v>
          </cell>
          <cell r="E85">
            <v>0.56000000000000028</v>
          </cell>
          <cell r="G85">
            <v>96</v>
          </cell>
          <cell r="H85" t="str">
            <v>95-99</v>
          </cell>
        </row>
        <row r="86">
          <cell r="A86">
            <v>33.400000000000119</v>
          </cell>
          <cell r="B86">
            <v>2.0413999999999999</v>
          </cell>
          <cell r="D86">
            <v>96</v>
          </cell>
          <cell r="E86">
            <v>0.57000000000000028</v>
          </cell>
          <cell r="G86">
            <v>97</v>
          </cell>
          <cell r="H86" t="str">
            <v>95-99</v>
          </cell>
        </row>
        <row r="87">
          <cell r="A87">
            <v>33.500000000000121</v>
          </cell>
          <cell r="B87">
            <v>2.0337999999999998</v>
          </cell>
          <cell r="D87">
            <v>97</v>
          </cell>
          <cell r="E87">
            <v>0.58000000000000029</v>
          </cell>
          <cell r="G87">
            <v>98</v>
          </cell>
          <cell r="H87" t="str">
            <v>95-99</v>
          </cell>
        </row>
        <row r="88">
          <cell r="A88">
            <v>33.600000000000122</v>
          </cell>
          <cell r="B88">
            <v>2.0263</v>
          </cell>
          <cell r="D88">
            <v>98</v>
          </cell>
          <cell r="E88">
            <v>0.5900000000000003</v>
          </cell>
          <cell r="G88">
            <v>99</v>
          </cell>
          <cell r="H88" t="str">
            <v>95-99</v>
          </cell>
        </row>
        <row r="89">
          <cell r="A89">
            <v>33.700000000000124</v>
          </cell>
          <cell r="B89">
            <v>2.0188000000000001</v>
          </cell>
          <cell r="D89">
            <v>99</v>
          </cell>
          <cell r="E89">
            <v>0.60000000000000031</v>
          </cell>
          <cell r="G89">
            <v>100</v>
          </cell>
          <cell r="H89">
            <v>100</v>
          </cell>
        </row>
        <row r="90">
          <cell r="A90">
            <v>33.800000000000125</v>
          </cell>
          <cell r="B90">
            <v>2.0114999999999998</v>
          </cell>
          <cell r="D90">
            <v>100</v>
          </cell>
          <cell r="E90">
            <v>0.61000000000000032</v>
          </cell>
        </row>
        <row r="91">
          <cell r="A91">
            <v>33.900000000000126</v>
          </cell>
          <cell r="B91">
            <v>2.0041000000000002</v>
          </cell>
        </row>
        <row r="92">
          <cell r="A92">
            <v>34.000000000000128</v>
          </cell>
          <cell r="B92">
            <v>1.9968999999999999</v>
          </cell>
        </row>
        <row r="93">
          <cell r="A93">
            <v>34.100000000000129</v>
          </cell>
          <cell r="B93">
            <v>1.9897</v>
          </cell>
        </row>
        <row r="94">
          <cell r="A94">
            <v>34.200000000000131</v>
          </cell>
          <cell r="B94">
            <v>1.9824999999999999</v>
          </cell>
        </row>
        <row r="95">
          <cell r="A95">
            <v>34.300000000000132</v>
          </cell>
          <cell r="B95">
            <v>1.9755</v>
          </cell>
        </row>
        <row r="96">
          <cell r="A96">
            <v>34.400000000000134</v>
          </cell>
          <cell r="B96">
            <v>1.9684999999999999</v>
          </cell>
        </row>
        <row r="97">
          <cell r="A97">
            <v>34.500000000000135</v>
          </cell>
          <cell r="B97">
            <v>1.9615</v>
          </cell>
        </row>
        <row r="98">
          <cell r="A98">
            <v>34.600000000000136</v>
          </cell>
          <cell r="B98">
            <v>1.9545999999999999</v>
          </cell>
        </row>
        <row r="99">
          <cell r="A99">
            <v>34.700000000000138</v>
          </cell>
          <cell r="B99">
            <v>1.9478</v>
          </cell>
        </row>
        <row r="100">
          <cell r="A100">
            <v>34.800000000000139</v>
          </cell>
          <cell r="B100">
            <v>1.9410000000000001</v>
          </cell>
        </row>
        <row r="101">
          <cell r="A101">
            <v>34.900000000000141</v>
          </cell>
          <cell r="B101">
            <v>1.9342999999999999</v>
          </cell>
        </row>
        <row r="102">
          <cell r="A102">
            <v>35.000000000000142</v>
          </cell>
          <cell r="B102">
            <v>1.9277</v>
          </cell>
        </row>
        <row r="103">
          <cell r="A103">
            <v>35.100000000000144</v>
          </cell>
          <cell r="B103">
            <v>1.9211</v>
          </cell>
        </row>
        <row r="104">
          <cell r="A104">
            <v>35.200000000000145</v>
          </cell>
          <cell r="B104">
            <v>1.9145000000000001</v>
          </cell>
        </row>
        <row r="105">
          <cell r="A105">
            <v>35.300000000000146</v>
          </cell>
          <cell r="B105">
            <v>1.9080999999999999</v>
          </cell>
        </row>
        <row r="106">
          <cell r="A106">
            <v>35.400000000000148</v>
          </cell>
          <cell r="B106">
            <v>1.9016</v>
          </cell>
        </row>
        <row r="107">
          <cell r="A107">
            <v>35.500000000000149</v>
          </cell>
          <cell r="B107">
            <v>1.8953</v>
          </cell>
        </row>
        <row r="108">
          <cell r="A108">
            <v>35.600000000000151</v>
          </cell>
          <cell r="B108">
            <v>1.8889</v>
          </cell>
        </row>
        <row r="109">
          <cell r="A109">
            <v>35.700000000000152</v>
          </cell>
          <cell r="B109">
            <v>1.8827</v>
          </cell>
        </row>
        <row r="110">
          <cell r="A110">
            <v>35.800000000000153</v>
          </cell>
          <cell r="B110">
            <v>1.8765000000000001</v>
          </cell>
        </row>
        <row r="111">
          <cell r="A111">
            <v>35.900000000000155</v>
          </cell>
          <cell r="B111">
            <v>1.8703000000000001</v>
          </cell>
        </row>
        <row r="112">
          <cell r="A112">
            <v>36.000000000000156</v>
          </cell>
          <cell r="B112">
            <v>1.8642000000000001</v>
          </cell>
        </row>
        <row r="113">
          <cell r="A113">
            <v>36.100000000000158</v>
          </cell>
          <cell r="B113">
            <v>1.8582000000000001</v>
          </cell>
        </row>
        <row r="114">
          <cell r="A114">
            <v>36.200000000000159</v>
          </cell>
          <cell r="B114">
            <v>1.8522000000000001</v>
          </cell>
        </row>
        <row r="115">
          <cell r="A115">
            <v>36.300000000000161</v>
          </cell>
          <cell r="B115">
            <v>1.8463000000000001</v>
          </cell>
        </row>
        <row r="116">
          <cell r="A116">
            <v>36.400000000000162</v>
          </cell>
          <cell r="B116">
            <v>1.8404</v>
          </cell>
        </row>
        <row r="117">
          <cell r="A117">
            <v>36.500000000000163</v>
          </cell>
          <cell r="B117">
            <v>1.8345</v>
          </cell>
        </row>
        <row r="118">
          <cell r="A118">
            <v>36.600000000000165</v>
          </cell>
          <cell r="B118">
            <v>1.8287</v>
          </cell>
        </row>
        <row r="119">
          <cell r="A119">
            <v>36.700000000000166</v>
          </cell>
          <cell r="B119">
            <v>1.823</v>
          </cell>
        </row>
        <row r="120">
          <cell r="A120">
            <v>36.800000000000168</v>
          </cell>
          <cell r="B120">
            <v>1.8172999999999999</v>
          </cell>
        </row>
        <row r="121">
          <cell r="A121">
            <v>36.900000000000169</v>
          </cell>
          <cell r="B121">
            <v>1.8116000000000001</v>
          </cell>
        </row>
        <row r="122">
          <cell r="A122">
            <v>37.000000000000171</v>
          </cell>
          <cell r="B122">
            <v>1.806</v>
          </cell>
        </row>
        <row r="123">
          <cell r="A123">
            <v>37.100000000000172</v>
          </cell>
          <cell r="B123">
            <v>1.8005</v>
          </cell>
        </row>
        <row r="124">
          <cell r="A124">
            <v>37.200000000000173</v>
          </cell>
          <cell r="B124">
            <v>1.7949999999999999</v>
          </cell>
        </row>
        <row r="125">
          <cell r="A125">
            <v>37.300000000000175</v>
          </cell>
          <cell r="B125">
            <v>1.7895000000000001</v>
          </cell>
        </row>
        <row r="126">
          <cell r="A126">
            <v>37.400000000000176</v>
          </cell>
          <cell r="B126">
            <v>1.7841</v>
          </cell>
        </row>
        <row r="127">
          <cell r="A127">
            <v>37.500000000000178</v>
          </cell>
          <cell r="B127">
            <v>1.7786999999999999</v>
          </cell>
        </row>
        <row r="128">
          <cell r="A128">
            <v>37.600000000000179</v>
          </cell>
          <cell r="B128">
            <v>1.7734000000000001</v>
          </cell>
        </row>
        <row r="129">
          <cell r="A129">
            <v>37.70000000000018</v>
          </cell>
          <cell r="B129">
            <v>1.7681</v>
          </cell>
        </row>
        <row r="130">
          <cell r="A130">
            <v>37.800000000000182</v>
          </cell>
          <cell r="B130">
            <v>1.7628999999999999</v>
          </cell>
        </row>
        <row r="131">
          <cell r="A131">
            <v>37.900000000000183</v>
          </cell>
          <cell r="B131">
            <v>1.7577</v>
          </cell>
        </row>
        <row r="132">
          <cell r="A132">
            <v>38.000000000000185</v>
          </cell>
          <cell r="B132">
            <v>1.7524999999999999</v>
          </cell>
        </row>
        <row r="133">
          <cell r="A133">
            <v>38.100000000000186</v>
          </cell>
          <cell r="B133">
            <v>1.7474000000000001</v>
          </cell>
        </row>
        <row r="134">
          <cell r="A134">
            <v>38.200000000000188</v>
          </cell>
          <cell r="B134">
            <v>1.7423999999999999</v>
          </cell>
        </row>
        <row r="135">
          <cell r="A135">
            <v>38.300000000000189</v>
          </cell>
          <cell r="B135">
            <v>1.7373000000000001</v>
          </cell>
        </row>
        <row r="136">
          <cell r="A136">
            <v>38.40000000000019</v>
          </cell>
          <cell r="B136">
            <v>1.7323</v>
          </cell>
        </row>
        <row r="137">
          <cell r="A137">
            <v>38.500000000000192</v>
          </cell>
          <cell r="B137">
            <v>1.7274</v>
          </cell>
        </row>
        <row r="138">
          <cell r="A138">
            <v>38.600000000000193</v>
          </cell>
          <cell r="B138">
            <v>1.7224999999999999</v>
          </cell>
        </row>
        <row r="139">
          <cell r="A139">
            <v>38.700000000000195</v>
          </cell>
          <cell r="B139">
            <v>1.7176</v>
          </cell>
        </row>
        <row r="140">
          <cell r="A140">
            <v>38.800000000000196</v>
          </cell>
          <cell r="B140">
            <v>1.7128000000000001</v>
          </cell>
        </row>
        <row r="141">
          <cell r="A141">
            <v>38.900000000000198</v>
          </cell>
          <cell r="B141">
            <v>1.708</v>
          </cell>
        </row>
        <row r="142">
          <cell r="A142">
            <v>39.000000000000199</v>
          </cell>
          <cell r="B142">
            <v>1.7032</v>
          </cell>
        </row>
        <row r="143">
          <cell r="A143">
            <v>39.1000000000002</v>
          </cell>
          <cell r="B143">
            <v>1.6984999999999999</v>
          </cell>
        </row>
        <row r="144">
          <cell r="A144">
            <v>39.200000000000202</v>
          </cell>
          <cell r="B144">
            <v>1.6938</v>
          </cell>
        </row>
        <row r="145">
          <cell r="A145">
            <v>39.300000000000203</v>
          </cell>
          <cell r="B145">
            <v>1.6892</v>
          </cell>
        </row>
        <row r="146">
          <cell r="A146">
            <v>39.400000000000205</v>
          </cell>
          <cell r="B146">
            <v>1.6846000000000001</v>
          </cell>
        </row>
        <row r="147">
          <cell r="A147">
            <v>39.500000000000206</v>
          </cell>
          <cell r="B147">
            <v>1.68</v>
          </cell>
        </row>
        <row r="148">
          <cell r="A148">
            <v>39.600000000000207</v>
          </cell>
          <cell r="B148">
            <v>1.6755</v>
          </cell>
        </row>
        <row r="149">
          <cell r="A149">
            <v>39.700000000000209</v>
          </cell>
          <cell r="B149">
            <v>1.671</v>
          </cell>
        </row>
        <row r="150">
          <cell r="A150">
            <v>39.80000000000021</v>
          </cell>
          <cell r="B150">
            <v>1.6665000000000001</v>
          </cell>
        </row>
        <row r="151">
          <cell r="A151">
            <v>39.900000000000212</v>
          </cell>
          <cell r="B151">
            <v>1.6620999999999999</v>
          </cell>
        </row>
        <row r="152">
          <cell r="A152">
            <v>40.000000000000213</v>
          </cell>
          <cell r="B152">
            <v>1.6577</v>
          </cell>
        </row>
        <row r="153">
          <cell r="A153">
            <v>40.100000000000215</v>
          </cell>
          <cell r="B153">
            <v>1.6533</v>
          </cell>
        </row>
        <row r="154">
          <cell r="A154">
            <v>40.200000000000216</v>
          </cell>
          <cell r="B154">
            <v>1.649</v>
          </cell>
        </row>
        <row r="155">
          <cell r="A155">
            <v>40.300000000000217</v>
          </cell>
          <cell r="B155">
            <v>1.6447000000000001</v>
          </cell>
        </row>
        <row r="156">
          <cell r="A156">
            <v>40.400000000000219</v>
          </cell>
          <cell r="B156">
            <v>1.6404000000000001</v>
          </cell>
        </row>
        <row r="157">
          <cell r="A157">
            <v>40.50000000000022</v>
          </cell>
          <cell r="B157">
            <v>1.6362000000000001</v>
          </cell>
        </row>
        <row r="158">
          <cell r="A158">
            <v>40.600000000000222</v>
          </cell>
          <cell r="B158">
            <v>1.6319999999999999</v>
          </cell>
        </row>
        <row r="159">
          <cell r="A159">
            <v>40.700000000000223</v>
          </cell>
          <cell r="B159">
            <v>1.6277999999999999</v>
          </cell>
        </row>
        <row r="160">
          <cell r="A160">
            <v>40.800000000000225</v>
          </cell>
          <cell r="B160">
            <v>1.6236999999999999</v>
          </cell>
        </row>
        <row r="161">
          <cell r="A161">
            <v>40.900000000000226</v>
          </cell>
          <cell r="B161">
            <v>1.6195999999999999</v>
          </cell>
        </row>
        <row r="162">
          <cell r="A162">
            <v>41.000000000000227</v>
          </cell>
          <cell r="B162">
            <v>1.6165</v>
          </cell>
        </row>
        <row r="163">
          <cell r="A163">
            <v>41.100000000000229</v>
          </cell>
          <cell r="B163">
            <v>1.6113999999999999</v>
          </cell>
        </row>
        <row r="164">
          <cell r="A164">
            <v>41.20000000000023</v>
          </cell>
          <cell r="B164">
            <v>1.6073999999999999</v>
          </cell>
        </row>
        <row r="165">
          <cell r="A165">
            <v>41.300000000000232</v>
          </cell>
          <cell r="B165">
            <v>1.6033999999999999</v>
          </cell>
        </row>
        <row r="166">
          <cell r="A166">
            <v>41.400000000000233</v>
          </cell>
          <cell r="B166">
            <v>1.5994999999999999</v>
          </cell>
        </row>
        <row r="167">
          <cell r="A167">
            <v>41.500000000000234</v>
          </cell>
          <cell r="B167">
            <v>1.5955999999999999</v>
          </cell>
        </row>
        <row r="168">
          <cell r="A168">
            <v>41.600000000000236</v>
          </cell>
          <cell r="B168">
            <v>1.5916999999999999</v>
          </cell>
        </row>
        <row r="169">
          <cell r="A169">
            <v>41.700000000000237</v>
          </cell>
          <cell r="B169">
            <v>1.5878000000000001</v>
          </cell>
        </row>
        <row r="170">
          <cell r="A170">
            <v>41.800000000000239</v>
          </cell>
          <cell r="B170">
            <v>1.5839000000000001</v>
          </cell>
        </row>
        <row r="171">
          <cell r="A171">
            <v>41.90000000000024</v>
          </cell>
          <cell r="B171">
            <v>1.5801000000000001</v>
          </cell>
        </row>
        <row r="172">
          <cell r="A172">
            <v>42.000000000000242</v>
          </cell>
          <cell r="B172">
            <v>1.5763</v>
          </cell>
        </row>
        <row r="173">
          <cell r="A173">
            <v>42.100000000000243</v>
          </cell>
          <cell r="B173">
            <v>1.5726</v>
          </cell>
        </row>
        <row r="174">
          <cell r="A174">
            <v>42.200000000000244</v>
          </cell>
          <cell r="B174">
            <v>1.5688</v>
          </cell>
        </row>
        <row r="175">
          <cell r="A175">
            <v>42.300000000000246</v>
          </cell>
          <cell r="B175">
            <v>1.5650999999999999</v>
          </cell>
        </row>
        <row r="176">
          <cell r="A176">
            <v>42.400000000000247</v>
          </cell>
          <cell r="B176">
            <v>1.5613999999999999</v>
          </cell>
        </row>
        <row r="177">
          <cell r="A177">
            <v>42.500000000000249</v>
          </cell>
          <cell r="B177">
            <v>1.5578000000000001</v>
          </cell>
        </row>
        <row r="178">
          <cell r="A178">
            <v>42.60000000000025</v>
          </cell>
          <cell r="B178">
            <v>1.5541</v>
          </cell>
        </row>
        <row r="179">
          <cell r="A179">
            <v>42.700000000000252</v>
          </cell>
          <cell r="B179">
            <v>1.5505</v>
          </cell>
        </row>
        <row r="180">
          <cell r="A180">
            <v>42.800000000000253</v>
          </cell>
          <cell r="B180">
            <v>1.5469999999999999</v>
          </cell>
        </row>
        <row r="181">
          <cell r="A181">
            <v>42.900000000000254</v>
          </cell>
          <cell r="B181">
            <v>1.5434000000000001</v>
          </cell>
        </row>
        <row r="182">
          <cell r="A182">
            <v>43.000000000000256</v>
          </cell>
          <cell r="B182">
            <v>1.5399</v>
          </cell>
        </row>
        <row r="183">
          <cell r="A183">
            <v>43.100000000000257</v>
          </cell>
          <cell r="B183">
            <v>1.5364</v>
          </cell>
        </row>
        <row r="184">
          <cell r="A184">
            <v>43.200000000000259</v>
          </cell>
          <cell r="B184">
            <v>1.5328999999999999</v>
          </cell>
        </row>
        <row r="185">
          <cell r="A185">
            <v>43.30000000000026</v>
          </cell>
          <cell r="B185">
            <v>1.5294000000000001</v>
          </cell>
        </row>
        <row r="186">
          <cell r="A186">
            <v>43.400000000000261</v>
          </cell>
          <cell r="B186">
            <v>1.526</v>
          </cell>
        </row>
        <row r="187">
          <cell r="A187">
            <v>43.500000000000263</v>
          </cell>
          <cell r="B187">
            <v>1.5226</v>
          </cell>
        </row>
        <row r="188">
          <cell r="A188">
            <v>43.600000000000264</v>
          </cell>
          <cell r="B188">
            <v>1.5192000000000001</v>
          </cell>
        </row>
        <row r="189">
          <cell r="A189">
            <v>43.700000000000266</v>
          </cell>
          <cell r="B189">
            <v>1.5158</v>
          </cell>
        </row>
        <row r="190">
          <cell r="A190">
            <v>43.800000000000267</v>
          </cell>
          <cell r="B190">
            <v>1.5125</v>
          </cell>
        </row>
        <row r="191">
          <cell r="A191">
            <v>43.900000000000269</v>
          </cell>
          <cell r="B191">
            <v>1.5092000000000001</v>
          </cell>
        </row>
        <row r="192">
          <cell r="A192">
            <v>44.00000000000027</v>
          </cell>
          <cell r="B192">
            <v>1.5059</v>
          </cell>
        </row>
        <row r="193">
          <cell r="A193">
            <v>44.100000000000271</v>
          </cell>
          <cell r="B193">
            <v>1.5025999999999999</v>
          </cell>
        </row>
        <row r="194">
          <cell r="A194">
            <v>44.200000000000273</v>
          </cell>
          <cell r="B194">
            <v>1.4993000000000001</v>
          </cell>
        </row>
        <row r="195">
          <cell r="A195">
            <v>44.300000000000274</v>
          </cell>
          <cell r="B195">
            <v>1.4961</v>
          </cell>
        </row>
        <row r="196">
          <cell r="A196">
            <v>44.400000000000276</v>
          </cell>
          <cell r="B196">
            <v>1.4928999999999999</v>
          </cell>
        </row>
        <row r="197">
          <cell r="A197">
            <v>44.500000000000277</v>
          </cell>
          <cell r="B197">
            <v>1.4897</v>
          </cell>
        </row>
        <row r="198">
          <cell r="A198">
            <v>44.600000000000279</v>
          </cell>
          <cell r="B198">
            <v>1.4864999999999999</v>
          </cell>
        </row>
        <row r="199">
          <cell r="A199">
            <v>44.70000000000028</v>
          </cell>
          <cell r="B199">
            <v>1.4834000000000001</v>
          </cell>
        </row>
        <row r="200">
          <cell r="A200">
            <v>44.800000000000281</v>
          </cell>
          <cell r="B200">
            <v>1.4802999999999999</v>
          </cell>
        </row>
        <row r="201">
          <cell r="A201">
            <v>44.900000000000283</v>
          </cell>
          <cell r="B201">
            <v>1.4772000000000001</v>
          </cell>
        </row>
        <row r="202">
          <cell r="A202">
            <v>45.000000000000284</v>
          </cell>
          <cell r="B202">
            <v>1.4741</v>
          </cell>
        </row>
        <row r="203">
          <cell r="A203">
            <v>45.100000000000286</v>
          </cell>
          <cell r="B203">
            <v>1.4710000000000001</v>
          </cell>
        </row>
        <row r="204">
          <cell r="A204">
            <v>45.200000000000287</v>
          </cell>
          <cell r="B204">
            <v>1.4679</v>
          </cell>
        </row>
        <row r="205">
          <cell r="A205">
            <v>45.300000000000288</v>
          </cell>
          <cell r="B205">
            <v>1.4649000000000001</v>
          </cell>
        </row>
        <row r="206">
          <cell r="A206">
            <v>45.40000000000029</v>
          </cell>
          <cell r="B206">
            <v>1.4619</v>
          </cell>
        </row>
        <row r="207">
          <cell r="A207">
            <v>45.500000000000291</v>
          </cell>
          <cell r="B207">
            <v>1.4589000000000001</v>
          </cell>
        </row>
        <row r="208">
          <cell r="A208">
            <v>45.600000000000293</v>
          </cell>
          <cell r="B208">
            <v>1.456</v>
          </cell>
        </row>
        <row r="209">
          <cell r="A209">
            <v>45.700000000000294</v>
          </cell>
          <cell r="B209">
            <v>1.4530000000000001</v>
          </cell>
        </row>
        <row r="210">
          <cell r="A210">
            <v>45.800000000000296</v>
          </cell>
          <cell r="B210">
            <v>1.4500999999999999</v>
          </cell>
        </row>
        <row r="211">
          <cell r="A211">
            <v>45.900000000000297</v>
          </cell>
          <cell r="B211">
            <v>1.4472</v>
          </cell>
        </row>
        <row r="212">
          <cell r="A212">
            <v>46.000000000000298</v>
          </cell>
          <cell r="B212">
            <v>1.4442999999999999</v>
          </cell>
        </row>
        <row r="213">
          <cell r="A213">
            <v>46.1000000000003</v>
          </cell>
          <cell r="B213">
            <v>1.4414</v>
          </cell>
        </row>
        <row r="214">
          <cell r="A214">
            <v>46.200000000000301</v>
          </cell>
          <cell r="B214">
            <v>1.4384999999999999</v>
          </cell>
        </row>
        <row r="215">
          <cell r="A215">
            <v>46.300000000000303</v>
          </cell>
          <cell r="B215">
            <v>1.4357</v>
          </cell>
        </row>
        <row r="216">
          <cell r="A216">
            <v>46.400000000000304</v>
          </cell>
          <cell r="B216">
            <v>1.4329000000000001</v>
          </cell>
        </row>
        <row r="217">
          <cell r="A217">
            <v>46.500000000000306</v>
          </cell>
          <cell r="B217">
            <v>1.43</v>
          </cell>
        </row>
        <row r="218">
          <cell r="A218">
            <v>46.600000000000307</v>
          </cell>
          <cell r="B218">
            <v>1.4273</v>
          </cell>
        </row>
        <row r="219">
          <cell r="A219">
            <v>46.700000000000308</v>
          </cell>
          <cell r="B219">
            <v>1.4245000000000001</v>
          </cell>
        </row>
        <row r="220">
          <cell r="A220">
            <v>46.80000000000031</v>
          </cell>
          <cell r="B220">
            <v>1.4217</v>
          </cell>
        </row>
        <row r="221">
          <cell r="A221">
            <v>46.900000000000311</v>
          </cell>
          <cell r="B221">
            <v>1.419</v>
          </cell>
        </row>
        <row r="222">
          <cell r="A222">
            <v>47.000000000000313</v>
          </cell>
          <cell r="B222">
            <v>1.4162999999999999</v>
          </cell>
        </row>
        <row r="223">
          <cell r="A223">
            <v>47.100000000000314</v>
          </cell>
          <cell r="B223">
            <v>1.4136</v>
          </cell>
        </row>
        <row r="224">
          <cell r="A224">
            <v>47.200000000000315</v>
          </cell>
          <cell r="B224">
            <v>1.4109</v>
          </cell>
        </row>
        <row r="225">
          <cell r="A225">
            <v>47.300000000000317</v>
          </cell>
          <cell r="B225">
            <v>1.4081999999999999</v>
          </cell>
        </row>
        <row r="226">
          <cell r="A226">
            <v>47.400000000000318</v>
          </cell>
          <cell r="B226">
            <v>1.4055</v>
          </cell>
        </row>
        <row r="227">
          <cell r="A227">
            <v>47.50000000000032</v>
          </cell>
          <cell r="B227">
            <v>1.4029</v>
          </cell>
        </row>
        <row r="228">
          <cell r="A228">
            <v>47.600000000000321</v>
          </cell>
          <cell r="B228">
            <v>1.4003000000000001</v>
          </cell>
        </row>
        <row r="229">
          <cell r="A229">
            <v>47.700000000000323</v>
          </cell>
          <cell r="B229">
            <v>1.3976999999999999</v>
          </cell>
        </row>
        <row r="230">
          <cell r="A230">
            <v>47.800000000000324</v>
          </cell>
          <cell r="B230">
            <v>1.3951</v>
          </cell>
        </row>
        <row r="231">
          <cell r="A231">
            <v>47.900000000000325</v>
          </cell>
          <cell r="B231">
            <v>1.3925000000000001</v>
          </cell>
        </row>
        <row r="232">
          <cell r="A232">
            <v>48.000000000000327</v>
          </cell>
          <cell r="B232">
            <v>1.3898999999999999</v>
          </cell>
        </row>
        <row r="233">
          <cell r="A233">
            <v>48.100000000000328</v>
          </cell>
          <cell r="B233">
            <v>1.3874</v>
          </cell>
        </row>
        <row r="234">
          <cell r="A234">
            <v>48.20000000000033</v>
          </cell>
          <cell r="B234">
            <v>1.3848</v>
          </cell>
        </row>
        <row r="235">
          <cell r="A235">
            <v>48.300000000000331</v>
          </cell>
          <cell r="B235">
            <v>1.3823000000000001</v>
          </cell>
        </row>
        <row r="236">
          <cell r="A236">
            <v>48.400000000000333</v>
          </cell>
          <cell r="B236">
            <v>1.3797999999999999</v>
          </cell>
        </row>
        <row r="237">
          <cell r="A237">
            <v>48.500000000000334</v>
          </cell>
          <cell r="B237">
            <v>1.3773</v>
          </cell>
        </row>
        <row r="238">
          <cell r="A238">
            <v>48.600000000000335</v>
          </cell>
          <cell r="B238">
            <v>1.3748</v>
          </cell>
        </row>
        <row r="239">
          <cell r="A239">
            <v>48.700000000000337</v>
          </cell>
          <cell r="B239">
            <v>1.3724000000000001</v>
          </cell>
        </row>
        <row r="240">
          <cell r="A240">
            <v>48.800000000000338</v>
          </cell>
          <cell r="B240">
            <v>1.3698999999999999</v>
          </cell>
        </row>
        <row r="241">
          <cell r="A241">
            <v>48.90000000000034</v>
          </cell>
          <cell r="B241">
            <v>1.3674999999999999</v>
          </cell>
        </row>
        <row r="242">
          <cell r="A242">
            <v>49.000000000000341</v>
          </cell>
          <cell r="B242">
            <v>1.3651</v>
          </cell>
        </row>
        <row r="243">
          <cell r="A243">
            <v>49.100000000000342</v>
          </cell>
          <cell r="B243">
            <v>1.3627</v>
          </cell>
        </row>
        <row r="244">
          <cell r="A244">
            <v>49.200000000000344</v>
          </cell>
          <cell r="B244">
            <v>1.3603000000000001</v>
          </cell>
        </row>
        <row r="245">
          <cell r="A245">
            <v>49.300000000000345</v>
          </cell>
          <cell r="B245">
            <v>1.3579000000000001</v>
          </cell>
        </row>
        <row r="246">
          <cell r="A246">
            <v>49.400000000000347</v>
          </cell>
          <cell r="B246">
            <v>1.3554999999999999</v>
          </cell>
        </row>
        <row r="247">
          <cell r="A247">
            <v>49.500000000000348</v>
          </cell>
          <cell r="B247">
            <v>1.3532</v>
          </cell>
        </row>
        <row r="248">
          <cell r="A248">
            <v>49.60000000000035</v>
          </cell>
          <cell r="B248">
            <v>1.3508</v>
          </cell>
        </row>
        <row r="249">
          <cell r="A249">
            <v>49.700000000000351</v>
          </cell>
          <cell r="B249">
            <v>1.3485</v>
          </cell>
        </row>
        <row r="250">
          <cell r="A250">
            <v>49.800000000000352</v>
          </cell>
          <cell r="B250">
            <v>1.3462000000000001</v>
          </cell>
        </row>
        <row r="251">
          <cell r="A251">
            <v>49.900000000000354</v>
          </cell>
          <cell r="B251">
            <v>1.3439000000000001</v>
          </cell>
        </row>
        <row r="252">
          <cell r="A252">
            <v>50.000000000000355</v>
          </cell>
          <cell r="B252">
            <v>1.3415999999999999</v>
          </cell>
        </row>
        <row r="253">
          <cell r="A253">
            <v>50.100000000000357</v>
          </cell>
          <cell r="B253">
            <v>1.3392999999999999</v>
          </cell>
        </row>
        <row r="254">
          <cell r="A254">
            <v>50.200000000000358</v>
          </cell>
          <cell r="B254">
            <v>1.3371</v>
          </cell>
        </row>
        <row r="255">
          <cell r="A255">
            <v>50.30000000000036</v>
          </cell>
          <cell r="B255">
            <v>1.3348</v>
          </cell>
        </row>
        <row r="256">
          <cell r="A256">
            <v>50.400000000000361</v>
          </cell>
          <cell r="B256">
            <v>1.3326</v>
          </cell>
        </row>
        <row r="257">
          <cell r="A257">
            <v>50.500000000000362</v>
          </cell>
          <cell r="B257">
            <v>1.3304</v>
          </cell>
        </row>
        <row r="258">
          <cell r="A258">
            <v>50.600000000000364</v>
          </cell>
          <cell r="B258">
            <v>1.3281000000000001</v>
          </cell>
        </row>
        <row r="259">
          <cell r="A259">
            <v>50.700000000000365</v>
          </cell>
          <cell r="B259">
            <v>1.3259000000000001</v>
          </cell>
        </row>
        <row r="260">
          <cell r="A260">
            <v>50.800000000000367</v>
          </cell>
          <cell r="B260">
            <v>1.3238000000000001</v>
          </cell>
        </row>
        <row r="261">
          <cell r="A261">
            <v>50.900000000000368</v>
          </cell>
          <cell r="B261">
            <v>1.3216000000000001</v>
          </cell>
        </row>
        <row r="262">
          <cell r="A262">
            <v>51.000000000000369</v>
          </cell>
          <cell r="B262">
            <v>1.3193999999999999</v>
          </cell>
        </row>
        <row r="263">
          <cell r="A263">
            <v>51.100000000000371</v>
          </cell>
          <cell r="B263">
            <v>1.3172999999999999</v>
          </cell>
        </row>
        <row r="264">
          <cell r="A264">
            <v>51.200000000000372</v>
          </cell>
          <cell r="B264">
            <v>1.3150999999999999</v>
          </cell>
        </row>
        <row r="265">
          <cell r="A265">
            <v>51.300000000000374</v>
          </cell>
          <cell r="B265">
            <v>1.3129999999999999</v>
          </cell>
        </row>
        <row r="266">
          <cell r="A266">
            <v>51.400000000000375</v>
          </cell>
          <cell r="B266">
            <v>1.3109</v>
          </cell>
        </row>
        <row r="267">
          <cell r="A267">
            <v>51.500000000000377</v>
          </cell>
          <cell r="B267">
            <v>1.3087</v>
          </cell>
        </row>
        <row r="268">
          <cell r="A268">
            <v>51.600000000000378</v>
          </cell>
          <cell r="B268">
            <v>1.3066</v>
          </cell>
        </row>
        <row r="269">
          <cell r="A269">
            <v>51.700000000000379</v>
          </cell>
          <cell r="B269">
            <v>1.3046</v>
          </cell>
        </row>
        <row r="270">
          <cell r="A270">
            <v>51.800000000000381</v>
          </cell>
          <cell r="B270">
            <v>1.3025</v>
          </cell>
        </row>
        <row r="271">
          <cell r="A271">
            <v>51.900000000000382</v>
          </cell>
          <cell r="B271">
            <v>1.3004</v>
          </cell>
        </row>
        <row r="272">
          <cell r="A272">
            <v>52.000000000000384</v>
          </cell>
          <cell r="B272">
            <v>1.2984</v>
          </cell>
        </row>
        <row r="273">
          <cell r="A273">
            <v>52.100000000000385</v>
          </cell>
          <cell r="B273">
            <v>1.2963</v>
          </cell>
        </row>
        <row r="274">
          <cell r="A274">
            <v>52.200000000000387</v>
          </cell>
          <cell r="B274">
            <v>1.2943</v>
          </cell>
        </row>
        <row r="275">
          <cell r="A275">
            <v>52.300000000000388</v>
          </cell>
          <cell r="B275">
            <v>1.2923</v>
          </cell>
        </row>
        <row r="276">
          <cell r="A276">
            <v>52.400000000000389</v>
          </cell>
          <cell r="B276">
            <v>1.2902</v>
          </cell>
        </row>
        <row r="277">
          <cell r="A277">
            <v>52.500000000000391</v>
          </cell>
          <cell r="B277">
            <v>1.2882</v>
          </cell>
        </row>
        <row r="278">
          <cell r="A278">
            <v>52.600000000000392</v>
          </cell>
          <cell r="B278">
            <v>1.2863</v>
          </cell>
        </row>
        <row r="279">
          <cell r="A279">
            <v>52.700000000000394</v>
          </cell>
          <cell r="B279">
            <v>1.2843</v>
          </cell>
        </row>
        <row r="280">
          <cell r="A280">
            <v>52.800000000000395</v>
          </cell>
          <cell r="B280">
            <v>1.2823</v>
          </cell>
        </row>
        <row r="281">
          <cell r="A281">
            <v>52.900000000000396</v>
          </cell>
          <cell r="B281">
            <v>1.2803</v>
          </cell>
        </row>
        <row r="282">
          <cell r="A282">
            <v>53.000000000000398</v>
          </cell>
          <cell r="B282">
            <v>1.2784</v>
          </cell>
        </row>
        <row r="283">
          <cell r="A283">
            <v>53.100000000000399</v>
          </cell>
          <cell r="B283">
            <v>1.2764</v>
          </cell>
        </row>
        <row r="284">
          <cell r="A284">
            <v>53.200000000000401</v>
          </cell>
          <cell r="B284">
            <v>1.2745</v>
          </cell>
        </row>
        <row r="285">
          <cell r="A285">
            <v>53.300000000000402</v>
          </cell>
          <cell r="B285">
            <v>1.2726</v>
          </cell>
        </row>
        <row r="286">
          <cell r="A286">
            <v>53.400000000000404</v>
          </cell>
          <cell r="B286">
            <v>1.2706999999999999</v>
          </cell>
        </row>
        <row r="287">
          <cell r="A287">
            <v>53.500000000000405</v>
          </cell>
          <cell r="B287">
            <v>1.2687999999999999</v>
          </cell>
        </row>
        <row r="288">
          <cell r="A288">
            <v>53.600000000000406</v>
          </cell>
          <cell r="B288">
            <v>1.2668999999999999</v>
          </cell>
        </row>
        <row r="289">
          <cell r="A289">
            <v>53.700000000000408</v>
          </cell>
          <cell r="B289">
            <v>1.2649999999999999</v>
          </cell>
        </row>
        <row r="290">
          <cell r="A290">
            <v>53.800000000000409</v>
          </cell>
          <cell r="B290">
            <v>1.2630999999999999</v>
          </cell>
        </row>
        <row r="291">
          <cell r="A291">
            <v>53.900000000000411</v>
          </cell>
          <cell r="B291">
            <v>1.2612000000000001</v>
          </cell>
        </row>
        <row r="292">
          <cell r="A292">
            <v>54.000000000000412</v>
          </cell>
          <cell r="B292">
            <v>1.2594000000000001</v>
          </cell>
        </row>
        <row r="293">
          <cell r="A293">
            <v>54.100000000000414</v>
          </cell>
          <cell r="B293">
            <v>1.2575000000000001</v>
          </cell>
        </row>
        <row r="294">
          <cell r="A294">
            <v>54.200000000000415</v>
          </cell>
          <cell r="B294">
            <v>1.2557</v>
          </cell>
        </row>
        <row r="295">
          <cell r="A295">
            <v>54.300000000000416</v>
          </cell>
          <cell r="B295">
            <v>1.2539</v>
          </cell>
        </row>
        <row r="296">
          <cell r="A296">
            <v>54.400000000000418</v>
          </cell>
          <cell r="B296">
            <v>1.252</v>
          </cell>
        </row>
        <row r="297">
          <cell r="A297">
            <v>54.500000000000419</v>
          </cell>
          <cell r="B297">
            <v>1.2502</v>
          </cell>
        </row>
        <row r="298">
          <cell r="A298">
            <v>54.600000000000421</v>
          </cell>
          <cell r="B298">
            <v>1.2484</v>
          </cell>
        </row>
        <row r="299">
          <cell r="A299">
            <v>54.700000000000422</v>
          </cell>
          <cell r="B299">
            <v>1.2465999999999999</v>
          </cell>
        </row>
        <row r="300">
          <cell r="A300">
            <v>54.800000000000423</v>
          </cell>
          <cell r="B300">
            <v>1.2447999999999999</v>
          </cell>
        </row>
        <row r="301">
          <cell r="A301">
            <v>54.900000000000425</v>
          </cell>
          <cell r="B301">
            <v>1.2431000000000001</v>
          </cell>
        </row>
        <row r="302">
          <cell r="A302">
            <v>55.000000000000426</v>
          </cell>
          <cell r="B302">
            <v>1.2413000000000001</v>
          </cell>
        </row>
        <row r="303">
          <cell r="A303">
            <v>55.100000000000428</v>
          </cell>
          <cell r="B303">
            <v>1.2395</v>
          </cell>
        </row>
        <row r="304">
          <cell r="A304">
            <v>55.200000000000429</v>
          </cell>
          <cell r="B304">
            <v>1.2378</v>
          </cell>
        </row>
        <row r="305">
          <cell r="A305">
            <v>55.300000000000431</v>
          </cell>
          <cell r="B305">
            <v>1.236</v>
          </cell>
        </row>
        <row r="306">
          <cell r="A306">
            <v>55.400000000000432</v>
          </cell>
          <cell r="B306">
            <v>1.2343</v>
          </cell>
        </row>
        <row r="307">
          <cell r="A307">
            <v>55.500000000000433</v>
          </cell>
          <cell r="B307">
            <v>1.2325999999999999</v>
          </cell>
        </row>
        <row r="308">
          <cell r="A308">
            <v>55.600000000000435</v>
          </cell>
          <cell r="B308">
            <v>1.2307999999999999</v>
          </cell>
        </row>
        <row r="309">
          <cell r="A309">
            <v>55.700000000000436</v>
          </cell>
          <cell r="B309">
            <v>1.2291000000000001</v>
          </cell>
        </row>
        <row r="310">
          <cell r="A310">
            <v>55.800000000000438</v>
          </cell>
          <cell r="B310">
            <v>1.2274</v>
          </cell>
        </row>
        <row r="311">
          <cell r="A311">
            <v>55.900000000000439</v>
          </cell>
          <cell r="B311">
            <v>1.2257</v>
          </cell>
        </row>
        <row r="312">
          <cell r="A312">
            <v>56.000000000000441</v>
          </cell>
          <cell r="B312">
            <v>1.224</v>
          </cell>
        </row>
        <row r="313">
          <cell r="A313">
            <v>56.100000000000442</v>
          </cell>
          <cell r="B313">
            <v>1.2223999999999999</v>
          </cell>
        </row>
        <row r="314">
          <cell r="A314">
            <v>56.200000000000443</v>
          </cell>
          <cell r="B314">
            <v>1.2206999999999999</v>
          </cell>
        </row>
        <row r="315">
          <cell r="A315">
            <v>56.300000000000445</v>
          </cell>
          <cell r="B315">
            <v>1.2190000000000001</v>
          </cell>
        </row>
        <row r="316">
          <cell r="A316">
            <v>56.400000000000446</v>
          </cell>
          <cell r="B316">
            <v>1.2174</v>
          </cell>
        </row>
        <row r="317">
          <cell r="A317">
            <v>56.500000000000448</v>
          </cell>
          <cell r="B317">
            <v>1.2157</v>
          </cell>
        </row>
        <row r="318">
          <cell r="A318">
            <v>56.600000000000449</v>
          </cell>
          <cell r="B318">
            <v>1.2141</v>
          </cell>
        </row>
        <row r="319">
          <cell r="A319">
            <v>56.70000000000045</v>
          </cell>
          <cell r="B319">
            <v>1.2123999999999999</v>
          </cell>
        </row>
        <row r="320">
          <cell r="A320">
            <v>56.800000000000452</v>
          </cell>
          <cell r="B320">
            <v>1.2108000000000001</v>
          </cell>
        </row>
        <row r="321">
          <cell r="A321">
            <v>56.900000000000453</v>
          </cell>
          <cell r="B321">
            <v>1.2092000000000001</v>
          </cell>
        </row>
        <row r="322">
          <cell r="A322">
            <v>57.000000000000455</v>
          </cell>
          <cell r="B322">
            <v>1.2076</v>
          </cell>
        </row>
        <row r="323">
          <cell r="A323">
            <v>57.100000000000456</v>
          </cell>
          <cell r="B323">
            <v>1.206</v>
          </cell>
        </row>
        <row r="324">
          <cell r="A324">
            <v>57.200000000000458</v>
          </cell>
          <cell r="B324">
            <v>1.2043999999999999</v>
          </cell>
        </row>
        <row r="325">
          <cell r="A325">
            <v>57.300000000000459</v>
          </cell>
          <cell r="B325">
            <v>1.2028000000000001</v>
          </cell>
        </row>
        <row r="326">
          <cell r="A326">
            <v>57.40000000000046</v>
          </cell>
          <cell r="B326">
            <v>1.2012</v>
          </cell>
        </row>
        <row r="327">
          <cell r="A327">
            <v>57.500000000000462</v>
          </cell>
          <cell r="B327">
            <v>1.1996</v>
          </cell>
        </row>
        <row r="328">
          <cell r="A328">
            <v>57.600000000000463</v>
          </cell>
          <cell r="B328">
            <v>1.198</v>
          </cell>
        </row>
        <row r="329">
          <cell r="A329">
            <v>57.700000000000465</v>
          </cell>
          <cell r="B329">
            <v>1.1964999999999999</v>
          </cell>
        </row>
        <row r="330">
          <cell r="A330">
            <v>57.800000000000466</v>
          </cell>
          <cell r="B330">
            <v>1.1949000000000001</v>
          </cell>
        </row>
        <row r="331">
          <cell r="A331">
            <v>57.900000000000468</v>
          </cell>
          <cell r="B331">
            <v>1.1934</v>
          </cell>
        </row>
        <row r="332">
          <cell r="A332">
            <v>58.000000000000469</v>
          </cell>
          <cell r="B332">
            <v>1.1918</v>
          </cell>
        </row>
        <row r="333">
          <cell r="A333">
            <v>58.10000000000047</v>
          </cell>
          <cell r="B333">
            <v>1.1902999999999999</v>
          </cell>
        </row>
        <row r="334">
          <cell r="A334">
            <v>58.200000000000472</v>
          </cell>
          <cell r="B334">
            <v>1.1888000000000001</v>
          </cell>
        </row>
        <row r="335">
          <cell r="A335">
            <v>58.300000000000473</v>
          </cell>
          <cell r="B335">
            <v>1.1872</v>
          </cell>
        </row>
        <row r="336">
          <cell r="A336">
            <v>58.400000000000475</v>
          </cell>
          <cell r="B336">
            <v>1.1857</v>
          </cell>
        </row>
        <row r="337">
          <cell r="A337">
            <v>58.500000000000476</v>
          </cell>
          <cell r="B337">
            <v>1.1841999999999999</v>
          </cell>
        </row>
        <row r="338">
          <cell r="A338">
            <v>58.600000000000477</v>
          </cell>
          <cell r="B338">
            <v>1.1827000000000001</v>
          </cell>
        </row>
        <row r="339">
          <cell r="A339">
            <v>58.700000000000479</v>
          </cell>
          <cell r="B339">
            <v>1.1812</v>
          </cell>
        </row>
        <row r="340">
          <cell r="A340">
            <v>58.80000000000048</v>
          </cell>
          <cell r="B340">
            <v>1.1797</v>
          </cell>
        </row>
        <row r="341">
          <cell r="A341">
            <v>58.900000000000482</v>
          </cell>
          <cell r="B341">
            <v>1.1781999999999999</v>
          </cell>
        </row>
        <row r="342">
          <cell r="A342">
            <v>59.000000000000483</v>
          </cell>
          <cell r="B342">
            <v>1.1768000000000001</v>
          </cell>
        </row>
        <row r="343">
          <cell r="A343">
            <v>59.100000000000485</v>
          </cell>
          <cell r="B343">
            <v>1.1753</v>
          </cell>
        </row>
        <row r="344">
          <cell r="A344">
            <v>59.200000000000486</v>
          </cell>
          <cell r="B344">
            <v>1.1738</v>
          </cell>
        </row>
        <row r="345">
          <cell r="A345">
            <v>59.300000000000487</v>
          </cell>
          <cell r="B345">
            <v>1.1724000000000001</v>
          </cell>
        </row>
        <row r="346">
          <cell r="A346">
            <v>59.400000000000489</v>
          </cell>
          <cell r="B346">
            <v>1.1709000000000001</v>
          </cell>
        </row>
        <row r="347">
          <cell r="A347">
            <v>59.50000000000049</v>
          </cell>
          <cell r="B347">
            <v>1.1695</v>
          </cell>
        </row>
        <row r="348">
          <cell r="A348">
            <v>59.600000000000492</v>
          </cell>
          <cell r="B348">
            <v>1.1679999999999999</v>
          </cell>
        </row>
        <row r="349">
          <cell r="A349">
            <v>59.700000000000493</v>
          </cell>
          <cell r="B349">
            <v>1.1666000000000001</v>
          </cell>
        </row>
        <row r="350">
          <cell r="A350">
            <v>59.800000000000495</v>
          </cell>
          <cell r="B350">
            <v>1.1652</v>
          </cell>
        </row>
        <row r="351">
          <cell r="A351">
            <v>59.900000000000496</v>
          </cell>
          <cell r="B351">
            <v>1.1637</v>
          </cell>
        </row>
        <row r="352">
          <cell r="A352">
            <v>60.000000000000497</v>
          </cell>
          <cell r="B352">
            <v>1.1623000000000001</v>
          </cell>
        </row>
        <row r="353">
          <cell r="A353">
            <v>60.100000000000499</v>
          </cell>
          <cell r="B353">
            <v>1.1609</v>
          </cell>
        </row>
        <row r="354">
          <cell r="A354">
            <v>60.2000000000005</v>
          </cell>
          <cell r="B354">
            <v>1.1595</v>
          </cell>
        </row>
        <row r="355">
          <cell r="A355">
            <v>60.300000000000502</v>
          </cell>
          <cell r="B355">
            <v>1.1580999999999999</v>
          </cell>
        </row>
        <row r="356">
          <cell r="A356">
            <v>60.400000000000503</v>
          </cell>
          <cell r="B356">
            <v>1.1567000000000001</v>
          </cell>
        </row>
        <row r="357">
          <cell r="A357">
            <v>60.500000000000504</v>
          </cell>
          <cell r="B357">
            <v>1.1553</v>
          </cell>
        </row>
        <row r="358">
          <cell r="A358">
            <v>60.600000000000506</v>
          </cell>
          <cell r="B358">
            <v>1.1538999999999999</v>
          </cell>
        </row>
        <row r="359">
          <cell r="A359">
            <v>60.700000000000507</v>
          </cell>
          <cell r="B359">
            <v>1.1526000000000001</v>
          </cell>
        </row>
        <row r="360">
          <cell r="A360">
            <v>60.800000000000509</v>
          </cell>
          <cell r="B360">
            <v>1.1512</v>
          </cell>
        </row>
        <row r="361">
          <cell r="A361">
            <v>60.90000000000051</v>
          </cell>
          <cell r="B361">
            <v>1.1497999999999999</v>
          </cell>
        </row>
        <row r="362">
          <cell r="A362">
            <v>61.000000000000512</v>
          </cell>
          <cell r="B362">
            <v>1.1485000000000001</v>
          </cell>
        </row>
        <row r="363">
          <cell r="A363">
            <v>61.100000000000513</v>
          </cell>
          <cell r="B363">
            <v>1.1471</v>
          </cell>
        </row>
        <row r="364">
          <cell r="A364">
            <v>61.200000000000514</v>
          </cell>
          <cell r="B364">
            <v>1.1457999999999999</v>
          </cell>
        </row>
        <row r="365">
          <cell r="A365">
            <v>61.300000000000516</v>
          </cell>
          <cell r="B365">
            <v>1.1444000000000001</v>
          </cell>
        </row>
        <row r="366">
          <cell r="A366">
            <v>61.400000000000517</v>
          </cell>
          <cell r="B366">
            <v>1.1431</v>
          </cell>
        </row>
        <row r="367">
          <cell r="A367">
            <v>61.500000000000519</v>
          </cell>
          <cell r="B367">
            <v>1.1417999999999999</v>
          </cell>
        </row>
        <row r="368">
          <cell r="A368">
            <v>61.60000000000052</v>
          </cell>
          <cell r="B368">
            <v>1.1404000000000001</v>
          </cell>
        </row>
        <row r="369">
          <cell r="A369">
            <v>61.700000000000522</v>
          </cell>
          <cell r="B369">
            <v>1.1391</v>
          </cell>
        </row>
        <row r="370">
          <cell r="A370">
            <v>61.800000000000523</v>
          </cell>
          <cell r="B370">
            <v>1.1377999999999999</v>
          </cell>
        </row>
        <row r="371">
          <cell r="A371">
            <v>61.900000000000524</v>
          </cell>
          <cell r="B371">
            <v>1.1365000000000001</v>
          </cell>
        </row>
        <row r="372">
          <cell r="A372">
            <v>62.000000000000526</v>
          </cell>
          <cell r="B372">
            <v>1.1352</v>
          </cell>
        </row>
        <row r="373">
          <cell r="A373">
            <v>62.100000000000527</v>
          </cell>
          <cell r="B373">
            <v>1.1338999999999999</v>
          </cell>
        </row>
        <row r="374">
          <cell r="A374">
            <v>62.200000000000529</v>
          </cell>
          <cell r="B374">
            <v>1.1326000000000001</v>
          </cell>
        </row>
        <row r="375">
          <cell r="A375">
            <v>62.30000000000053</v>
          </cell>
          <cell r="B375">
            <v>1.1313</v>
          </cell>
        </row>
        <row r="376">
          <cell r="A376">
            <v>62.400000000000531</v>
          </cell>
          <cell r="B376">
            <v>1.1299999999999999</v>
          </cell>
        </row>
        <row r="377">
          <cell r="A377">
            <v>62.500000000000533</v>
          </cell>
          <cell r="B377">
            <v>1.1287</v>
          </cell>
        </row>
        <row r="378">
          <cell r="A378">
            <v>62.600000000000534</v>
          </cell>
          <cell r="B378">
            <v>1.1274</v>
          </cell>
        </row>
        <row r="379">
          <cell r="A379">
            <v>62.700000000000536</v>
          </cell>
          <cell r="B379">
            <v>1.1262000000000001</v>
          </cell>
        </row>
        <row r="380">
          <cell r="A380">
            <v>62.800000000000537</v>
          </cell>
          <cell r="B380">
            <v>1.1249</v>
          </cell>
        </row>
        <row r="381">
          <cell r="A381">
            <v>62.900000000000539</v>
          </cell>
          <cell r="B381">
            <v>1.1236999999999999</v>
          </cell>
        </row>
        <row r="382">
          <cell r="A382">
            <v>63.00000000000054</v>
          </cell>
          <cell r="B382">
            <v>1.1224000000000001</v>
          </cell>
        </row>
        <row r="383">
          <cell r="A383">
            <v>63.100000000000541</v>
          </cell>
          <cell r="B383">
            <v>1.1211</v>
          </cell>
        </row>
        <row r="384">
          <cell r="A384">
            <v>63.200000000000543</v>
          </cell>
          <cell r="B384">
            <v>1.1198999999999999</v>
          </cell>
        </row>
        <row r="385">
          <cell r="A385">
            <v>63.300000000000544</v>
          </cell>
          <cell r="B385">
            <v>1.1187</v>
          </cell>
        </row>
        <row r="386">
          <cell r="A386">
            <v>63.400000000000546</v>
          </cell>
          <cell r="B386">
            <v>1.1173999999999999</v>
          </cell>
        </row>
        <row r="387">
          <cell r="A387">
            <v>63.500000000000547</v>
          </cell>
          <cell r="B387">
            <v>1.1162000000000001</v>
          </cell>
        </row>
        <row r="388">
          <cell r="A388">
            <v>63.600000000000549</v>
          </cell>
          <cell r="B388">
            <v>1.115</v>
          </cell>
        </row>
        <row r="389">
          <cell r="A389">
            <v>63.70000000000055</v>
          </cell>
          <cell r="B389">
            <v>1.1136999999999999</v>
          </cell>
        </row>
        <row r="390">
          <cell r="A390">
            <v>63.800000000000551</v>
          </cell>
          <cell r="B390">
            <v>1.1125</v>
          </cell>
        </row>
        <row r="391">
          <cell r="A391">
            <v>63.900000000000553</v>
          </cell>
          <cell r="B391">
            <v>1.1113</v>
          </cell>
        </row>
        <row r="392">
          <cell r="A392">
            <v>64.000000000000554</v>
          </cell>
          <cell r="B392">
            <v>1.1101000000000001</v>
          </cell>
        </row>
        <row r="393">
          <cell r="A393">
            <v>64.100000000000549</v>
          </cell>
          <cell r="B393">
            <v>1.1089</v>
          </cell>
        </row>
        <row r="394">
          <cell r="A394">
            <v>64.200000000000543</v>
          </cell>
          <cell r="B394">
            <v>1.1076999999999999</v>
          </cell>
        </row>
        <row r="395">
          <cell r="A395">
            <v>64.300000000000537</v>
          </cell>
          <cell r="B395">
            <v>1.1065</v>
          </cell>
        </row>
        <row r="396">
          <cell r="A396">
            <v>64.400000000000531</v>
          </cell>
          <cell r="B396">
            <v>1.1052999999999999</v>
          </cell>
        </row>
        <row r="397">
          <cell r="A397">
            <v>64.500000000000526</v>
          </cell>
          <cell r="B397">
            <v>1.1041000000000001</v>
          </cell>
        </row>
        <row r="398">
          <cell r="A398">
            <v>64.60000000000052</v>
          </cell>
          <cell r="B398">
            <v>1.1029</v>
          </cell>
        </row>
        <row r="399">
          <cell r="A399">
            <v>64.700000000000514</v>
          </cell>
          <cell r="B399">
            <v>1.1017999999999999</v>
          </cell>
        </row>
        <row r="400">
          <cell r="A400">
            <v>64.800000000000509</v>
          </cell>
          <cell r="B400">
            <v>1.1006</v>
          </cell>
        </row>
        <row r="401">
          <cell r="A401">
            <v>64.900000000000503</v>
          </cell>
          <cell r="B401">
            <v>1.0993999999999999</v>
          </cell>
        </row>
        <row r="402">
          <cell r="A402">
            <v>65.000000000000497</v>
          </cell>
          <cell r="B402">
            <v>1.0983000000000001</v>
          </cell>
        </row>
        <row r="403">
          <cell r="A403">
            <v>65.100000000000492</v>
          </cell>
          <cell r="B403">
            <v>1.0971</v>
          </cell>
        </row>
        <row r="404">
          <cell r="A404">
            <v>65.200000000000486</v>
          </cell>
          <cell r="B404">
            <v>1.0960000000000001</v>
          </cell>
        </row>
        <row r="405">
          <cell r="A405">
            <v>65.30000000000048</v>
          </cell>
          <cell r="B405">
            <v>1.0948</v>
          </cell>
        </row>
        <row r="406">
          <cell r="A406">
            <v>65.400000000000475</v>
          </cell>
          <cell r="B406">
            <v>1.0936999999999999</v>
          </cell>
        </row>
        <row r="407">
          <cell r="A407">
            <v>65.500000000000469</v>
          </cell>
          <cell r="B407">
            <v>1.0925</v>
          </cell>
        </row>
        <row r="408">
          <cell r="A408">
            <v>65.600000000000463</v>
          </cell>
          <cell r="B408">
            <v>1.0913999999999999</v>
          </cell>
        </row>
        <row r="409">
          <cell r="A409">
            <v>65.700000000000458</v>
          </cell>
          <cell r="B409">
            <v>1.0902000000000001</v>
          </cell>
        </row>
        <row r="410">
          <cell r="A410">
            <v>65.800000000000452</v>
          </cell>
          <cell r="B410">
            <v>1.0891</v>
          </cell>
        </row>
        <row r="411">
          <cell r="A411">
            <v>65.900000000000446</v>
          </cell>
          <cell r="B411">
            <v>1.0880000000000001</v>
          </cell>
        </row>
        <row r="412">
          <cell r="A412">
            <v>66.000000000000441</v>
          </cell>
          <cell r="B412">
            <v>1.0869</v>
          </cell>
        </row>
        <row r="413">
          <cell r="A413">
            <v>66.100000000000435</v>
          </cell>
          <cell r="B413">
            <v>1.0857000000000001</v>
          </cell>
        </row>
        <row r="414">
          <cell r="A414">
            <v>66.200000000000429</v>
          </cell>
          <cell r="B414">
            <v>1.0846</v>
          </cell>
        </row>
        <row r="415">
          <cell r="A415">
            <v>66.300000000000423</v>
          </cell>
          <cell r="B415">
            <v>1.0834999999999999</v>
          </cell>
        </row>
        <row r="416">
          <cell r="A416">
            <v>66.400000000000418</v>
          </cell>
          <cell r="B416">
            <v>1.0824</v>
          </cell>
        </row>
        <row r="417">
          <cell r="A417">
            <v>66.500000000000412</v>
          </cell>
          <cell r="B417">
            <v>1.0812999999999999</v>
          </cell>
        </row>
        <row r="418">
          <cell r="A418">
            <v>66.600000000000406</v>
          </cell>
          <cell r="B418">
            <v>1.0802</v>
          </cell>
        </row>
        <row r="419">
          <cell r="A419">
            <v>66.700000000000401</v>
          </cell>
          <cell r="B419">
            <v>1.0790999999999999</v>
          </cell>
        </row>
        <row r="420">
          <cell r="A420">
            <v>66.800000000000395</v>
          </cell>
          <cell r="B420">
            <v>1.0780000000000001</v>
          </cell>
        </row>
        <row r="421">
          <cell r="A421">
            <v>66.900000000000389</v>
          </cell>
          <cell r="B421">
            <v>1.0769</v>
          </cell>
        </row>
        <row r="422">
          <cell r="A422">
            <v>67.000000000000384</v>
          </cell>
          <cell r="B422">
            <v>1.0759000000000001</v>
          </cell>
        </row>
        <row r="423">
          <cell r="A423">
            <v>67.100000000000378</v>
          </cell>
          <cell r="B423">
            <v>1.0748</v>
          </cell>
        </row>
        <row r="424">
          <cell r="A424">
            <v>67.200000000000372</v>
          </cell>
          <cell r="B424">
            <v>1.0737000000000001</v>
          </cell>
        </row>
        <row r="425">
          <cell r="A425">
            <v>67.300000000000367</v>
          </cell>
          <cell r="B425">
            <v>1.0726</v>
          </cell>
        </row>
        <row r="426">
          <cell r="A426">
            <v>67.400000000000361</v>
          </cell>
          <cell r="B426">
            <v>1.0716000000000001</v>
          </cell>
        </row>
        <row r="427">
          <cell r="A427">
            <v>67.500000000000355</v>
          </cell>
          <cell r="B427">
            <v>1.0705</v>
          </cell>
        </row>
        <row r="428">
          <cell r="A428">
            <v>67.60000000000035</v>
          </cell>
          <cell r="B428">
            <v>1.0693999999999999</v>
          </cell>
        </row>
        <row r="429">
          <cell r="A429">
            <v>67.700000000000344</v>
          </cell>
          <cell r="B429">
            <v>1.0684</v>
          </cell>
        </row>
        <row r="430">
          <cell r="A430">
            <v>67.800000000000338</v>
          </cell>
          <cell r="B430">
            <v>1.0672999999999999</v>
          </cell>
        </row>
        <row r="431">
          <cell r="A431">
            <v>67.900000000000333</v>
          </cell>
          <cell r="B431">
            <v>1.0663</v>
          </cell>
        </row>
        <row r="432">
          <cell r="A432">
            <v>68.000000000000327</v>
          </cell>
          <cell r="B432">
            <v>1.0651999999999999</v>
          </cell>
        </row>
        <row r="433">
          <cell r="A433">
            <v>68.100000000000321</v>
          </cell>
          <cell r="B433">
            <v>1.0642</v>
          </cell>
        </row>
        <row r="434">
          <cell r="A434">
            <v>68.200000000000315</v>
          </cell>
          <cell r="B434">
            <v>1.0631999999999999</v>
          </cell>
        </row>
        <row r="435">
          <cell r="A435">
            <v>68.30000000000031</v>
          </cell>
          <cell r="B435">
            <v>1.0621</v>
          </cell>
        </row>
        <row r="436">
          <cell r="A436">
            <v>68.400000000000304</v>
          </cell>
          <cell r="B436">
            <v>1.0610999999999999</v>
          </cell>
        </row>
        <row r="437">
          <cell r="A437">
            <v>68.500000000000298</v>
          </cell>
          <cell r="B437">
            <v>1.0601</v>
          </cell>
        </row>
        <row r="438">
          <cell r="A438">
            <v>68.600000000000293</v>
          </cell>
          <cell r="B438">
            <v>1.0589999999999999</v>
          </cell>
        </row>
        <row r="439">
          <cell r="A439">
            <v>68.700000000000287</v>
          </cell>
          <cell r="B439">
            <v>1.0580000000000001</v>
          </cell>
        </row>
        <row r="440">
          <cell r="A440">
            <v>68.800000000000281</v>
          </cell>
          <cell r="B440">
            <v>1.0569999999999999</v>
          </cell>
        </row>
        <row r="441">
          <cell r="A441">
            <v>68.900000000000276</v>
          </cell>
          <cell r="B441">
            <v>1.056</v>
          </cell>
        </row>
        <row r="442">
          <cell r="A442">
            <v>69.00000000000027</v>
          </cell>
          <cell r="B442">
            <v>1.0549999999999999</v>
          </cell>
        </row>
        <row r="443">
          <cell r="A443">
            <v>69.100000000000264</v>
          </cell>
          <cell r="B443">
            <v>1.054</v>
          </cell>
        </row>
        <row r="444">
          <cell r="A444">
            <v>69.200000000000259</v>
          </cell>
          <cell r="B444">
            <v>1.0529999999999999</v>
          </cell>
        </row>
        <row r="445">
          <cell r="A445">
            <v>69.300000000000253</v>
          </cell>
          <cell r="B445">
            <v>1.052</v>
          </cell>
        </row>
        <row r="446">
          <cell r="A446">
            <v>69.400000000000247</v>
          </cell>
          <cell r="B446">
            <v>1.0509999999999999</v>
          </cell>
        </row>
        <row r="447">
          <cell r="A447">
            <v>69.500000000000242</v>
          </cell>
          <cell r="B447">
            <v>1.05</v>
          </cell>
        </row>
        <row r="448">
          <cell r="A448">
            <v>69.600000000000236</v>
          </cell>
          <cell r="B448">
            <v>1.0489999999999999</v>
          </cell>
        </row>
        <row r="449">
          <cell r="A449">
            <v>69.70000000000023</v>
          </cell>
          <cell r="B449">
            <v>1.048</v>
          </cell>
        </row>
        <row r="450">
          <cell r="A450">
            <v>69.800000000000225</v>
          </cell>
          <cell r="B450">
            <v>1.0469999999999999</v>
          </cell>
        </row>
        <row r="451">
          <cell r="A451">
            <v>69.900000000000219</v>
          </cell>
          <cell r="B451">
            <v>1.046</v>
          </cell>
        </row>
        <row r="452">
          <cell r="A452">
            <v>70.000000000000213</v>
          </cell>
          <cell r="B452">
            <v>1.0450999999999999</v>
          </cell>
        </row>
        <row r="453">
          <cell r="A453">
            <v>70.100000000000207</v>
          </cell>
          <cell r="B453">
            <v>1.0441</v>
          </cell>
        </row>
        <row r="454">
          <cell r="A454">
            <v>70.200000000000202</v>
          </cell>
          <cell r="B454">
            <v>1.0430999999999999</v>
          </cell>
        </row>
        <row r="455">
          <cell r="A455">
            <v>70.300000000000196</v>
          </cell>
          <cell r="B455">
            <v>1.0422</v>
          </cell>
        </row>
        <row r="456">
          <cell r="A456">
            <v>70.40000000000019</v>
          </cell>
          <cell r="B456">
            <v>1.0411999999999999</v>
          </cell>
        </row>
        <row r="457">
          <cell r="A457">
            <v>70.500000000000185</v>
          </cell>
          <cell r="B457">
            <v>1.0402</v>
          </cell>
        </row>
        <row r="458">
          <cell r="A458">
            <v>70.600000000000179</v>
          </cell>
          <cell r="B458">
            <v>1.0392999999999999</v>
          </cell>
        </row>
        <row r="459">
          <cell r="A459">
            <v>70.700000000000173</v>
          </cell>
          <cell r="B459">
            <v>1.0383</v>
          </cell>
        </row>
        <row r="460">
          <cell r="A460">
            <v>70.800000000000168</v>
          </cell>
          <cell r="B460">
            <v>1.0374000000000001</v>
          </cell>
        </row>
        <row r="461">
          <cell r="A461">
            <v>70.900000000000162</v>
          </cell>
          <cell r="B461">
            <v>1.0364</v>
          </cell>
        </row>
        <row r="462">
          <cell r="A462">
            <v>71.000000000000156</v>
          </cell>
          <cell r="B462">
            <v>1.0355000000000001</v>
          </cell>
        </row>
        <row r="463">
          <cell r="A463">
            <v>71.100000000000151</v>
          </cell>
          <cell r="B463">
            <v>1.0345</v>
          </cell>
        </row>
        <row r="464">
          <cell r="A464">
            <v>71.200000000000145</v>
          </cell>
          <cell r="B464">
            <v>1.0336000000000001</v>
          </cell>
        </row>
        <row r="465">
          <cell r="A465">
            <v>71.300000000000139</v>
          </cell>
          <cell r="B465">
            <v>1.0326</v>
          </cell>
        </row>
        <row r="466">
          <cell r="A466">
            <v>71.400000000000134</v>
          </cell>
          <cell r="B466">
            <v>1.0317000000000001</v>
          </cell>
        </row>
        <row r="467">
          <cell r="A467">
            <v>71.500000000000128</v>
          </cell>
          <cell r="B467">
            <v>1.0307999999999999</v>
          </cell>
        </row>
        <row r="468">
          <cell r="A468">
            <v>71.600000000000122</v>
          </cell>
          <cell r="B468">
            <v>1.0299</v>
          </cell>
        </row>
        <row r="469">
          <cell r="A469">
            <v>71.700000000000117</v>
          </cell>
          <cell r="B469">
            <v>1.0288999999999999</v>
          </cell>
        </row>
        <row r="470">
          <cell r="A470">
            <v>71.800000000000111</v>
          </cell>
          <cell r="B470">
            <v>1.028</v>
          </cell>
        </row>
        <row r="471">
          <cell r="A471">
            <v>71.900000000000105</v>
          </cell>
          <cell r="B471">
            <v>1.0270999999999999</v>
          </cell>
        </row>
        <row r="472">
          <cell r="A472">
            <v>72.000000000000099</v>
          </cell>
          <cell r="B472">
            <v>1.0262</v>
          </cell>
        </row>
        <row r="473">
          <cell r="A473">
            <v>72.100000000000094</v>
          </cell>
          <cell r="B473">
            <v>1.0253000000000001</v>
          </cell>
        </row>
        <row r="474">
          <cell r="A474">
            <v>72.200000000000088</v>
          </cell>
          <cell r="B474">
            <v>1.0244</v>
          </cell>
        </row>
        <row r="475">
          <cell r="A475">
            <v>72.300000000000082</v>
          </cell>
          <cell r="B475">
            <v>1.0235000000000001</v>
          </cell>
        </row>
        <row r="476">
          <cell r="A476">
            <v>72.400000000000077</v>
          </cell>
          <cell r="B476">
            <v>1.0225</v>
          </cell>
        </row>
        <row r="477">
          <cell r="A477">
            <v>72.500000000000071</v>
          </cell>
          <cell r="B477">
            <v>1.0216000000000001</v>
          </cell>
        </row>
        <row r="478">
          <cell r="A478">
            <v>72.600000000000065</v>
          </cell>
          <cell r="B478">
            <v>1.0206999999999999</v>
          </cell>
        </row>
        <row r="479">
          <cell r="A479">
            <v>72.70000000000006</v>
          </cell>
          <cell r="B479">
            <v>1.0199</v>
          </cell>
        </row>
        <row r="480">
          <cell r="A480">
            <v>72.800000000000054</v>
          </cell>
          <cell r="B480">
            <v>1.0189999999999999</v>
          </cell>
        </row>
        <row r="481">
          <cell r="A481">
            <v>72.900000000000048</v>
          </cell>
          <cell r="B481">
            <v>1.0181</v>
          </cell>
        </row>
        <row r="482">
          <cell r="A482">
            <v>73.000000000000043</v>
          </cell>
          <cell r="B482">
            <v>1.0172000000000001</v>
          </cell>
        </row>
        <row r="483">
          <cell r="A483">
            <v>73.100000000000037</v>
          </cell>
          <cell r="B483">
            <v>1.0163</v>
          </cell>
        </row>
        <row r="484">
          <cell r="A484">
            <v>73.200000000000031</v>
          </cell>
          <cell r="B484">
            <v>1.0154000000000001</v>
          </cell>
        </row>
        <row r="485">
          <cell r="A485">
            <v>73.300000000000026</v>
          </cell>
          <cell r="B485">
            <v>1.0145</v>
          </cell>
        </row>
        <row r="486">
          <cell r="A486">
            <v>73.40000000000002</v>
          </cell>
          <cell r="B486">
            <v>1.0137</v>
          </cell>
        </row>
        <row r="487">
          <cell r="A487">
            <v>73.500000000000014</v>
          </cell>
          <cell r="B487">
            <v>1.0127999999999999</v>
          </cell>
        </row>
        <row r="488">
          <cell r="A488">
            <v>73.600000000000009</v>
          </cell>
          <cell r="B488">
            <v>1.0119</v>
          </cell>
        </row>
        <row r="489">
          <cell r="A489">
            <v>73.7</v>
          </cell>
          <cell r="B489">
            <v>1.0109999999999999</v>
          </cell>
        </row>
        <row r="490">
          <cell r="A490">
            <v>73.8</v>
          </cell>
          <cell r="B490">
            <v>1.0102</v>
          </cell>
        </row>
        <row r="491">
          <cell r="A491">
            <v>73.899999999999991</v>
          </cell>
          <cell r="B491">
            <v>1.0093000000000001</v>
          </cell>
        </row>
        <row r="492">
          <cell r="A492">
            <v>73.999999999999986</v>
          </cell>
          <cell r="B492">
            <v>1.0085</v>
          </cell>
        </row>
        <row r="493">
          <cell r="A493">
            <v>74.09999999999998</v>
          </cell>
          <cell r="B493">
            <v>1.0076000000000001</v>
          </cell>
        </row>
        <row r="494">
          <cell r="A494">
            <v>74.199999999999974</v>
          </cell>
          <cell r="B494">
            <v>1.0066999999999999</v>
          </cell>
        </row>
        <row r="495">
          <cell r="A495">
            <v>74.299999999999969</v>
          </cell>
          <cell r="B495">
            <v>1.0059</v>
          </cell>
        </row>
        <row r="496">
          <cell r="A496">
            <v>74.399999999999963</v>
          </cell>
          <cell r="B496">
            <v>1.0049999999999999</v>
          </cell>
        </row>
        <row r="497">
          <cell r="A497">
            <v>74.499999999999957</v>
          </cell>
          <cell r="B497">
            <v>1.0042</v>
          </cell>
        </row>
        <row r="498">
          <cell r="A498">
            <v>74.599999999999952</v>
          </cell>
          <cell r="B498">
            <v>1.0034000000000001</v>
          </cell>
        </row>
        <row r="499">
          <cell r="A499">
            <v>74.699999999999946</v>
          </cell>
          <cell r="B499">
            <v>1.0024999999999999</v>
          </cell>
        </row>
        <row r="500">
          <cell r="A500">
            <v>74.79999999999994</v>
          </cell>
          <cell r="B500">
            <v>1.0017</v>
          </cell>
        </row>
        <row r="501">
          <cell r="A501">
            <v>74.899999999999935</v>
          </cell>
          <cell r="B501">
            <v>1.0007999999999999</v>
          </cell>
        </row>
        <row r="502">
          <cell r="A502">
            <v>74.999999999999929</v>
          </cell>
          <cell r="B502">
            <v>1</v>
          </cell>
        </row>
        <row r="503">
          <cell r="A503">
            <v>75.099999999999923</v>
          </cell>
          <cell r="B503">
            <v>0.99919999999999998</v>
          </cell>
        </row>
        <row r="504">
          <cell r="A504">
            <v>75.199999999999918</v>
          </cell>
          <cell r="B504">
            <v>0.99829999999999997</v>
          </cell>
        </row>
        <row r="505">
          <cell r="A505">
            <v>75.299999999999912</v>
          </cell>
          <cell r="B505">
            <v>0.99750000000000005</v>
          </cell>
        </row>
        <row r="506">
          <cell r="A506">
            <v>75.399999999999906</v>
          </cell>
          <cell r="B506">
            <v>0.99670000000000003</v>
          </cell>
        </row>
        <row r="507">
          <cell r="A507">
            <v>75.499999999999901</v>
          </cell>
          <cell r="B507">
            <v>0.99590000000000001</v>
          </cell>
        </row>
        <row r="508">
          <cell r="A508">
            <v>75.599999999999895</v>
          </cell>
          <cell r="B508">
            <v>0.995</v>
          </cell>
        </row>
        <row r="509">
          <cell r="A509">
            <v>75.699999999999889</v>
          </cell>
          <cell r="B509">
            <v>0.99419999999999997</v>
          </cell>
        </row>
        <row r="510">
          <cell r="A510">
            <v>75.799999999999883</v>
          </cell>
          <cell r="B510">
            <v>0.99339999999999995</v>
          </cell>
        </row>
        <row r="511">
          <cell r="A511">
            <v>75.899999999999878</v>
          </cell>
          <cell r="B511">
            <v>0.99260000000000004</v>
          </cell>
        </row>
        <row r="512">
          <cell r="A512">
            <v>75.999999999999872</v>
          </cell>
          <cell r="B512">
            <v>0.99180000000000001</v>
          </cell>
        </row>
        <row r="513">
          <cell r="A513">
            <v>76.099999999999866</v>
          </cell>
          <cell r="B513">
            <v>0.99099999999999999</v>
          </cell>
        </row>
        <row r="514">
          <cell r="A514">
            <v>76.199999999999861</v>
          </cell>
          <cell r="B514">
            <v>0.99019999999999997</v>
          </cell>
        </row>
        <row r="515">
          <cell r="A515">
            <v>76.299999999999855</v>
          </cell>
          <cell r="B515">
            <v>0.98939999999999995</v>
          </cell>
        </row>
        <row r="516">
          <cell r="A516">
            <v>76.399999999999849</v>
          </cell>
          <cell r="B516">
            <v>0.98860000000000003</v>
          </cell>
        </row>
        <row r="517">
          <cell r="A517">
            <v>76.499999999999844</v>
          </cell>
          <cell r="B517">
            <v>0.98780000000000001</v>
          </cell>
        </row>
        <row r="518">
          <cell r="A518">
            <v>76.599999999999838</v>
          </cell>
          <cell r="B518">
            <v>0.98699999999999999</v>
          </cell>
        </row>
        <row r="519">
          <cell r="A519">
            <v>76.699999999999832</v>
          </cell>
          <cell r="B519">
            <v>0.98619999999999997</v>
          </cell>
        </row>
        <row r="520">
          <cell r="A520">
            <v>76.799999999999827</v>
          </cell>
          <cell r="B520">
            <v>0.98540000000000005</v>
          </cell>
        </row>
        <row r="521">
          <cell r="A521">
            <v>76.899999999999821</v>
          </cell>
          <cell r="B521">
            <v>0.98460000000000003</v>
          </cell>
        </row>
        <row r="522">
          <cell r="A522">
            <v>76.999999999999815</v>
          </cell>
          <cell r="B522">
            <v>0.98380000000000001</v>
          </cell>
        </row>
        <row r="523">
          <cell r="A523">
            <v>77.09999999999981</v>
          </cell>
          <cell r="B523">
            <v>0.98299999999999998</v>
          </cell>
        </row>
        <row r="524">
          <cell r="A524">
            <v>77.199999999999804</v>
          </cell>
          <cell r="B524">
            <v>0.98229999999999995</v>
          </cell>
        </row>
        <row r="525">
          <cell r="A525">
            <v>77.299999999999798</v>
          </cell>
          <cell r="B525">
            <v>0.98150000000000004</v>
          </cell>
        </row>
        <row r="526">
          <cell r="A526">
            <v>77.399999999999793</v>
          </cell>
          <cell r="B526">
            <v>0.98070000000000002</v>
          </cell>
        </row>
        <row r="527">
          <cell r="A527">
            <v>77.499999999999787</v>
          </cell>
          <cell r="B527">
            <v>0.97989999999999999</v>
          </cell>
        </row>
        <row r="528">
          <cell r="A528">
            <v>77.599999999999781</v>
          </cell>
          <cell r="B528">
            <v>0.97909999999999997</v>
          </cell>
        </row>
        <row r="529">
          <cell r="A529">
            <v>77.699999999999775</v>
          </cell>
          <cell r="B529">
            <v>0.97840000000000005</v>
          </cell>
        </row>
        <row r="530">
          <cell r="A530">
            <v>77.79999999999977</v>
          </cell>
          <cell r="B530">
            <v>0.97760000000000002</v>
          </cell>
        </row>
        <row r="531">
          <cell r="A531">
            <v>77.899999999999764</v>
          </cell>
          <cell r="B531">
            <v>0.9768</v>
          </cell>
        </row>
        <row r="532">
          <cell r="A532">
            <v>77.999999999999758</v>
          </cell>
          <cell r="B532">
            <v>0.97609999999999997</v>
          </cell>
        </row>
        <row r="533">
          <cell r="A533">
            <v>78.099999999999753</v>
          </cell>
          <cell r="B533">
            <v>0.97529999999999994</v>
          </cell>
        </row>
        <row r="534">
          <cell r="A534">
            <v>78.199999999999747</v>
          </cell>
          <cell r="B534">
            <v>0.97450000000000003</v>
          </cell>
        </row>
        <row r="535">
          <cell r="A535">
            <v>78.299999999999741</v>
          </cell>
          <cell r="B535">
            <v>0.9738</v>
          </cell>
        </row>
        <row r="536">
          <cell r="A536">
            <v>78.399999999999736</v>
          </cell>
          <cell r="B536">
            <v>0.97299999999999998</v>
          </cell>
        </row>
        <row r="537">
          <cell r="A537">
            <v>78.49999999999973</v>
          </cell>
          <cell r="B537">
            <v>0.97230000000000005</v>
          </cell>
        </row>
        <row r="538">
          <cell r="A538">
            <v>78.599999999999724</v>
          </cell>
          <cell r="B538">
            <v>0.97150000000000003</v>
          </cell>
        </row>
        <row r="539">
          <cell r="A539">
            <v>78.699999999999719</v>
          </cell>
          <cell r="B539">
            <v>0.9708</v>
          </cell>
        </row>
        <row r="540">
          <cell r="A540">
            <v>78.799999999999713</v>
          </cell>
          <cell r="B540">
            <v>0.97</v>
          </cell>
        </row>
        <row r="541">
          <cell r="A541">
            <v>78.899999999999707</v>
          </cell>
          <cell r="B541">
            <v>0.96930000000000005</v>
          </cell>
        </row>
        <row r="542">
          <cell r="A542">
            <v>78.999999999999702</v>
          </cell>
          <cell r="B542">
            <v>0.96850000000000003</v>
          </cell>
        </row>
        <row r="543">
          <cell r="A543">
            <v>79.099999999999696</v>
          </cell>
          <cell r="B543">
            <v>0.96779999999999999</v>
          </cell>
        </row>
        <row r="544">
          <cell r="A544">
            <v>79.19999999999969</v>
          </cell>
          <cell r="B544">
            <v>0.96709999999999996</v>
          </cell>
        </row>
        <row r="545">
          <cell r="A545">
            <v>79.299999999999685</v>
          </cell>
          <cell r="B545">
            <v>0.96630000000000005</v>
          </cell>
        </row>
        <row r="546">
          <cell r="A546">
            <v>79.399999999999679</v>
          </cell>
          <cell r="B546">
            <v>0.96560000000000001</v>
          </cell>
        </row>
        <row r="547">
          <cell r="A547">
            <v>79.499999999999673</v>
          </cell>
          <cell r="B547">
            <v>0.96489999999999998</v>
          </cell>
        </row>
        <row r="548">
          <cell r="A548">
            <v>79.599999999999667</v>
          </cell>
          <cell r="B548">
            <v>0.96409999999999996</v>
          </cell>
        </row>
        <row r="549">
          <cell r="A549">
            <v>79.699999999999662</v>
          </cell>
          <cell r="B549">
            <v>0.96340000000000003</v>
          </cell>
        </row>
        <row r="550">
          <cell r="A550">
            <v>79.799999999999656</v>
          </cell>
          <cell r="B550">
            <v>0.9627</v>
          </cell>
        </row>
        <row r="551">
          <cell r="A551">
            <v>79.89999999999965</v>
          </cell>
          <cell r="B551">
            <v>0.96189999999999998</v>
          </cell>
        </row>
        <row r="552">
          <cell r="A552">
            <v>79.999999999999645</v>
          </cell>
          <cell r="B552">
            <v>0.96120000000000005</v>
          </cell>
        </row>
        <row r="553">
          <cell r="A553">
            <v>80.099999999999639</v>
          </cell>
          <cell r="B553">
            <v>0.96050000000000002</v>
          </cell>
        </row>
        <row r="554">
          <cell r="A554">
            <v>80.199999999999633</v>
          </cell>
          <cell r="B554">
            <v>0.95979999999999999</v>
          </cell>
        </row>
        <row r="555">
          <cell r="A555">
            <v>80.299999999999628</v>
          </cell>
          <cell r="B555">
            <v>0.95909999999999995</v>
          </cell>
        </row>
        <row r="556">
          <cell r="A556">
            <v>80.399999999999622</v>
          </cell>
          <cell r="B556">
            <v>0.95830000000000004</v>
          </cell>
        </row>
        <row r="557">
          <cell r="A557">
            <v>80.499999999999616</v>
          </cell>
          <cell r="B557">
            <v>0.95760000000000001</v>
          </cell>
        </row>
        <row r="558">
          <cell r="A558">
            <v>80.599999999999611</v>
          </cell>
          <cell r="B558">
            <v>0.95689999999999997</v>
          </cell>
        </row>
        <row r="559">
          <cell r="A559">
            <v>80.699999999999605</v>
          </cell>
          <cell r="B559">
            <v>0.95620000000000005</v>
          </cell>
        </row>
        <row r="560">
          <cell r="A560">
            <v>80.799999999999599</v>
          </cell>
          <cell r="B560">
            <v>0.95550000000000002</v>
          </cell>
        </row>
        <row r="561">
          <cell r="A561">
            <v>80.899999999999594</v>
          </cell>
          <cell r="B561">
            <v>0.95479999999999998</v>
          </cell>
        </row>
        <row r="562">
          <cell r="A562">
            <v>80.999999999999588</v>
          </cell>
          <cell r="B562">
            <v>0.95409999999999995</v>
          </cell>
        </row>
        <row r="563">
          <cell r="A563">
            <v>81.099999999999582</v>
          </cell>
          <cell r="B563">
            <v>0.95340000000000003</v>
          </cell>
        </row>
        <row r="564">
          <cell r="A564">
            <v>81.199999999999577</v>
          </cell>
          <cell r="B564">
            <v>0.95269999999999999</v>
          </cell>
        </row>
        <row r="565">
          <cell r="A565">
            <v>81.299999999999571</v>
          </cell>
          <cell r="B565">
            <v>0.95199999999999996</v>
          </cell>
        </row>
        <row r="566">
          <cell r="A566">
            <v>81.399999999999565</v>
          </cell>
          <cell r="B566">
            <v>0.95130000000000003</v>
          </cell>
        </row>
        <row r="567">
          <cell r="A567">
            <v>81.499999999999559</v>
          </cell>
          <cell r="B567">
            <v>0.9506</v>
          </cell>
        </row>
        <row r="568">
          <cell r="A568">
            <v>81.599999999999554</v>
          </cell>
          <cell r="B568">
            <v>0.94989999999999997</v>
          </cell>
        </row>
        <row r="569">
          <cell r="A569">
            <v>81.699999999999548</v>
          </cell>
          <cell r="B569">
            <v>0.94920000000000004</v>
          </cell>
        </row>
        <row r="570">
          <cell r="A570">
            <v>81.799999999999542</v>
          </cell>
          <cell r="B570">
            <v>0.94850000000000001</v>
          </cell>
        </row>
        <row r="571">
          <cell r="A571">
            <v>81.899999999999537</v>
          </cell>
          <cell r="B571">
            <v>0.94779999999999998</v>
          </cell>
        </row>
        <row r="572">
          <cell r="A572">
            <v>81.999999999999531</v>
          </cell>
          <cell r="B572">
            <v>0.94720000000000004</v>
          </cell>
        </row>
        <row r="573">
          <cell r="A573">
            <v>82.099999999999525</v>
          </cell>
          <cell r="B573">
            <v>0.94650000000000001</v>
          </cell>
        </row>
        <row r="574">
          <cell r="A574">
            <v>82.19999999999952</v>
          </cell>
          <cell r="B574">
            <v>0.94579999999999997</v>
          </cell>
        </row>
        <row r="575">
          <cell r="A575">
            <v>82.299999999999514</v>
          </cell>
          <cell r="B575">
            <v>0.94510000000000005</v>
          </cell>
        </row>
        <row r="576">
          <cell r="A576">
            <v>82.399999999999508</v>
          </cell>
          <cell r="B576">
            <v>0.94440000000000002</v>
          </cell>
        </row>
        <row r="577">
          <cell r="A577">
            <v>82.499999999999503</v>
          </cell>
          <cell r="B577">
            <v>0.94379999999999997</v>
          </cell>
        </row>
        <row r="578">
          <cell r="A578">
            <v>82.599999999999497</v>
          </cell>
          <cell r="B578">
            <v>0.94310000000000005</v>
          </cell>
        </row>
        <row r="579">
          <cell r="A579">
            <v>82.699999999999491</v>
          </cell>
          <cell r="B579">
            <v>0.94240000000000002</v>
          </cell>
        </row>
        <row r="580">
          <cell r="A580">
            <v>82.799999999999486</v>
          </cell>
          <cell r="B580">
            <v>0.94169999999999998</v>
          </cell>
        </row>
        <row r="581">
          <cell r="A581">
            <v>82.89999999999948</v>
          </cell>
          <cell r="B581">
            <v>0.94110000000000005</v>
          </cell>
        </row>
        <row r="582">
          <cell r="A582">
            <v>82.999999999999474</v>
          </cell>
          <cell r="B582">
            <v>0.94040000000000001</v>
          </cell>
        </row>
        <row r="583">
          <cell r="A583">
            <v>83.099999999999469</v>
          </cell>
          <cell r="B583">
            <v>0.93969999999999998</v>
          </cell>
        </row>
        <row r="584">
          <cell r="A584">
            <v>83.199999999999463</v>
          </cell>
          <cell r="B584">
            <v>0.93910000000000005</v>
          </cell>
        </row>
        <row r="585">
          <cell r="A585">
            <v>83.299999999999457</v>
          </cell>
          <cell r="B585">
            <v>0.93840000000000001</v>
          </cell>
        </row>
        <row r="586">
          <cell r="A586">
            <v>83.399999999999451</v>
          </cell>
          <cell r="B586">
            <v>0.93769999999999998</v>
          </cell>
        </row>
        <row r="587">
          <cell r="A587">
            <v>83.499999999999446</v>
          </cell>
          <cell r="B587">
            <v>0.93710000000000004</v>
          </cell>
        </row>
        <row r="588">
          <cell r="A588">
            <v>83.59999999999944</v>
          </cell>
          <cell r="B588">
            <v>0.93640000000000001</v>
          </cell>
        </row>
        <row r="589">
          <cell r="A589">
            <v>83.699999999999434</v>
          </cell>
          <cell r="B589">
            <v>0.93579999999999997</v>
          </cell>
        </row>
        <row r="590">
          <cell r="A590">
            <v>83.799999999999429</v>
          </cell>
          <cell r="B590">
            <v>0.93510000000000004</v>
          </cell>
        </row>
        <row r="591">
          <cell r="A591">
            <v>83.899999999999423</v>
          </cell>
          <cell r="B591">
            <v>0.9345</v>
          </cell>
        </row>
        <row r="592">
          <cell r="A592">
            <v>83.999999999999417</v>
          </cell>
          <cell r="B592">
            <v>0.93379999999999996</v>
          </cell>
        </row>
        <row r="593">
          <cell r="A593">
            <v>84.099999999999412</v>
          </cell>
          <cell r="B593">
            <v>0.93320000000000003</v>
          </cell>
        </row>
        <row r="594">
          <cell r="A594">
            <v>84.199999999999406</v>
          </cell>
          <cell r="B594">
            <v>0.9325</v>
          </cell>
        </row>
        <row r="595">
          <cell r="A595">
            <v>84.2999999999994</v>
          </cell>
          <cell r="B595">
            <v>0.93189999999999995</v>
          </cell>
        </row>
        <row r="596">
          <cell r="A596">
            <v>84.399999999999395</v>
          </cell>
          <cell r="B596">
            <v>0.93120000000000003</v>
          </cell>
        </row>
        <row r="597">
          <cell r="A597">
            <v>84.499999999999389</v>
          </cell>
          <cell r="B597">
            <v>0.93059999999999998</v>
          </cell>
        </row>
        <row r="598">
          <cell r="A598">
            <v>84.599999999999383</v>
          </cell>
          <cell r="B598">
            <v>0.92989999999999995</v>
          </cell>
        </row>
        <row r="599">
          <cell r="A599">
            <v>84.699999999999378</v>
          </cell>
          <cell r="B599">
            <v>0.92930000000000001</v>
          </cell>
        </row>
        <row r="600">
          <cell r="A600">
            <v>84.799999999999372</v>
          </cell>
          <cell r="B600">
            <v>0.92869999999999997</v>
          </cell>
        </row>
        <row r="601">
          <cell r="A601">
            <v>84.899999999999366</v>
          </cell>
          <cell r="B601">
            <v>0.92800000000000005</v>
          </cell>
        </row>
        <row r="602">
          <cell r="A602">
            <v>84.999999999999361</v>
          </cell>
          <cell r="B602">
            <v>0.9274</v>
          </cell>
        </row>
        <row r="603">
          <cell r="A603">
            <v>85.099999999999355</v>
          </cell>
          <cell r="B603">
            <v>0.92679999999999996</v>
          </cell>
        </row>
        <row r="604">
          <cell r="A604">
            <v>85.199999999999349</v>
          </cell>
          <cell r="B604">
            <v>0.92610000000000003</v>
          </cell>
        </row>
        <row r="605">
          <cell r="A605">
            <v>85.299999999999343</v>
          </cell>
          <cell r="B605">
            <v>0.92549999999999999</v>
          </cell>
        </row>
        <row r="606">
          <cell r="A606">
            <v>85.399999999999338</v>
          </cell>
          <cell r="B606">
            <v>0.92490000000000006</v>
          </cell>
        </row>
        <row r="607">
          <cell r="A607">
            <v>85.499999999999332</v>
          </cell>
          <cell r="B607">
            <v>0.92430000000000001</v>
          </cell>
        </row>
        <row r="608">
          <cell r="A608">
            <v>85.599999999999326</v>
          </cell>
          <cell r="B608">
            <v>0.92359999999999998</v>
          </cell>
        </row>
        <row r="609">
          <cell r="A609">
            <v>85.699999999999321</v>
          </cell>
          <cell r="B609">
            <v>0.92300000000000004</v>
          </cell>
        </row>
        <row r="610">
          <cell r="A610">
            <v>85.799999999999315</v>
          </cell>
          <cell r="B610">
            <v>0.9224</v>
          </cell>
        </row>
        <row r="611">
          <cell r="A611">
            <v>85.899999999999309</v>
          </cell>
          <cell r="B611">
            <v>0.92179999999999995</v>
          </cell>
        </row>
        <row r="612">
          <cell r="A612">
            <v>85.999999999999304</v>
          </cell>
          <cell r="B612">
            <v>0.92110000000000003</v>
          </cell>
        </row>
        <row r="613">
          <cell r="A613">
            <v>86.099999999999298</v>
          </cell>
          <cell r="B613">
            <v>0.92049999999999998</v>
          </cell>
        </row>
        <row r="614">
          <cell r="A614">
            <v>86.199999999999292</v>
          </cell>
          <cell r="B614">
            <v>0.91990000000000005</v>
          </cell>
        </row>
        <row r="615">
          <cell r="A615">
            <v>86.299999999999287</v>
          </cell>
          <cell r="B615">
            <v>0.91930000000000001</v>
          </cell>
        </row>
        <row r="616">
          <cell r="A616">
            <v>86.399999999999281</v>
          </cell>
          <cell r="B616">
            <v>0.91869999999999996</v>
          </cell>
        </row>
        <row r="617">
          <cell r="A617">
            <v>86.499999999999275</v>
          </cell>
          <cell r="B617">
            <v>0.91810000000000003</v>
          </cell>
        </row>
        <row r="618">
          <cell r="A618">
            <v>86.59999999999927</v>
          </cell>
          <cell r="B618">
            <v>0.91749999999999998</v>
          </cell>
        </row>
        <row r="619">
          <cell r="A619">
            <v>86.699999999999264</v>
          </cell>
          <cell r="B619">
            <v>0.91690000000000005</v>
          </cell>
        </row>
        <row r="620">
          <cell r="A620">
            <v>86.799999999999258</v>
          </cell>
          <cell r="B620">
            <v>0.91620000000000001</v>
          </cell>
        </row>
        <row r="621">
          <cell r="A621">
            <v>86.899999999999253</v>
          </cell>
          <cell r="B621">
            <v>0.91559999999999997</v>
          </cell>
        </row>
        <row r="622">
          <cell r="A622">
            <v>86.999999999999247</v>
          </cell>
          <cell r="B622">
            <v>0.91500000000000004</v>
          </cell>
        </row>
        <row r="623">
          <cell r="A623">
            <v>87.099999999999241</v>
          </cell>
          <cell r="B623">
            <v>0.91439999999999999</v>
          </cell>
        </row>
        <row r="624">
          <cell r="A624">
            <v>87.199999999999235</v>
          </cell>
          <cell r="B624">
            <v>0.91379999999999995</v>
          </cell>
        </row>
        <row r="625">
          <cell r="A625">
            <v>87.29999999999923</v>
          </cell>
          <cell r="B625">
            <v>0.91320000000000001</v>
          </cell>
        </row>
        <row r="626">
          <cell r="A626">
            <v>87.399999999999224</v>
          </cell>
          <cell r="B626">
            <v>0.91259999999999997</v>
          </cell>
        </row>
        <row r="627">
          <cell r="A627">
            <v>87.499999999999218</v>
          </cell>
          <cell r="B627">
            <v>0.91200000000000003</v>
          </cell>
        </row>
        <row r="628">
          <cell r="A628">
            <v>87.599999999999213</v>
          </cell>
          <cell r="B628">
            <v>0.91139999999999999</v>
          </cell>
        </row>
        <row r="629">
          <cell r="A629">
            <v>87.699999999999207</v>
          </cell>
          <cell r="B629">
            <v>0.91080000000000005</v>
          </cell>
        </row>
        <row r="630">
          <cell r="A630">
            <v>87.799999999999201</v>
          </cell>
          <cell r="B630">
            <v>0.9103</v>
          </cell>
        </row>
        <row r="631">
          <cell r="A631">
            <v>87.899999999999196</v>
          </cell>
          <cell r="B631">
            <v>0.90969999999999995</v>
          </cell>
        </row>
        <row r="632">
          <cell r="A632">
            <v>87.99999999999919</v>
          </cell>
          <cell r="B632">
            <v>0.90910000000000002</v>
          </cell>
        </row>
        <row r="633">
          <cell r="A633">
            <v>88.099999999999184</v>
          </cell>
          <cell r="B633">
            <v>0.90849999999999997</v>
          </cell>
        </row>
        <row r="634">
          <cell r="A634">
            <v>88.199999999999179</v>
          </cell>
          <cell r="B634">
            <v>0.90790000000000004</v>
          </cell>
        </row>
        <row r="635">
          <cell r="A635">
            <v>88.299999999999173</v>
          </cell>
          <cell r="B635">
            <v>0.9073</v>
          </cell>
        </row>
        <row r="636">
          <cell r="A636">
            <v>88.399999999999167</v>
          </cell>
          <cell r="B636">
            <v>0.90669999999999995</v>
          </cell>
        </row>
        <row r="637">
          <cell r="A637">
            <v>88.499999999999162</v>
          </cell>
          <cell r="B637">
            <v>0.90610000000000002</v>
          </cell>
        </row>
        <row r="638">
          <cell r="A638">
            <v>88.599999999999156</v>
          </cell>
          <cell r="B638">
            <v>0.90559999999999996</v>
          </cell>
        </row>
        <row r="639">
          <cell r="A639">
            <v>88.69999999999915</v>
          </cell>
          <cell r="B639">
            <v>0.90500000000000003</v>
          </cell>
        </row>
        <row r="640">
          <cell r="A640">
            <v>88.799999999999145</v>
          </cell>
          <cell r="B640">
            <v>0.90439999999999998</v>
          </cell>
        </row>
        <row r="641">
          <cell r="A641">
            <v>88.899999999999139</v>
          </cell>
          <cell r="B641">
            <v>0.90380000000000005</v>
          </cell>
        </row>
        <row r="642">
          <cell r="A642">
            <v>88.999999999999133</v>
          </cell>
          <cell r="B642">
            <v>0.90329999999999999</v>
          </cell>
        </row>
        <row r="643">
          <cell r="A643">
            <v>89.099999999999127</v>
          </cell>
          <cell r="B643">
            <v>0.90269999999999995</v>
          </cell>
        </row>
        <row r="644">
          <cell r="A644">
            <v>89.199999999999122</v>
          </cell>
          <cell r="B644">
            <v>0.90210000000000001</v>
          </cell>
        </row>
        <row r="645">
          <cell r="A645">
            <v>89.299999999999116</v>
          </cell>
          <cell r="B645">
            <v>0.90149999999999997</v>
          </cell>
        </row>
        <row r="646">
          <cell r="A646">
            <v>89.39999999999911</v>
          </cell>
          <cell r="B646">
            <v>0.90100000000000002</v>
          </cell>
        </row>
        <row r="647">
          <cell r="A647">
            <v>89.499999999999105</v>
          </cell>
          <cell r="B647">
            <v>0.90039999999999998</v>
          </cell>
        </row>
        <row r="648">
          <cell r="A648">
            <v>89.599999999999099</v>
          </cell>
          <cell r="B648">
            <v>0.89980000000000004</v>
          </cell>
        </row>
        <row r="649">
          <cell r="A649">
            <v>89.699999999999093</v>
          </cell>
          <cell r="B649">
            <v>0.89929999999999999</v>
          </cell>
        </row>
        <row r="650">
          <cell r="A650">
            <v>89.799999999999088</v>
          </cell>
          <cell r="B650">
            <v>0.89870000000000005</v>
          </cell>
        </row>
        <row r="651">
          <cell r="A651">
            <v>89.899999999999082</v>
          </cell>
          <cell r="B651">
            <v>0.89810000000000001</v>
          </cell>
        </row>
        <row r="652">
          <cell r="A652">
            <v>89.999999999999076</v>
          </cell>
          <cell r="B652">
            <v>0.89759999999999995</v>
          </cell>
        </row>
        <row r="653">
          <cell r="A653">
            <v>90.099999999999071</v>
          </cell>
          <cell r="B653">
            <v>0.89700000000000002</v>
          </cell>
        </row>
        <row r="654">
          <cell r="A654">
            <v>90.199999999999065</v>
          </cell>
          <cell r="B654">
            <v>0.89639999999999997</v>
          </cell>
        </row>
        <row r="655">
          <cell r="A655">
            <v>90.299999999999059</v>
          </cell>
          <cell r="B655">
            <v>0.89590000000000003</v>
          </cell>
        </row>
        <row r="656">
          <cell r="A656">
            <v>90.399999999999054</v>
          </cell>
          <cell r="B656">
            <v>0.89529999999999998</v>
          </cell>
        </row>
        <row r="657">
          <cell r="A657">
            <v>90.499999999999048</v>
          </cell>
          <cell r="B657">
            <v>0.89480000000000004</v>
          </cell>
        </row>
        <row r="658">
          <cell r="A658">
            <v>90.599999999999042</v>
          </cell>
          <cell r="B658">
            <v>0.89419999999999999</v>
          </cell>
        </row>
        <row r="659">
          <cell r="A659">
            <v>90.699999999999037</v>
          </cell>
          <cell r="B659">
            <v>0.89370000000000005</v>
          </cell>
        </row>
        <row r="660">
          <cell r="A660">
            <v>90.799999999999031</v>
          </cell>
          <cell r="B660">
            <v>0.8931</v>
          </cell>
        </row>
        <row r="661">
          <cell r="A661">
            <v>90.899999999999025</v>
          </cell>
          <cell r="B661">
            <v>0.89259999999999995</v>
          </cell>
        </row>
        <row r="662">
          <cell r="A662">
            <v>90.999999999999019</v>
          </cell>
          <cell r="B662">
            <v>0.89200000000000002</v>
          </cell>
        </row>
        <row r="663">
          <cell r="A663">
            <v>91.099999999999014</v>
          </cell>
          <cell r="B663">
            <v>0.89149999999999996</v>
          </cell>
        </row>
        <row r="664">
          <cell r="A664">
            <v>91.199999999999008</v>
          </cell>
          <cell r="B664">
            <v>0.89090000000000003</v>
          </cell>
        </row>
        <row r="665">
          <cell r="A665">
            <v>91.299999999999002</v>
          </cell>
          <cell r="B665">
            <v>0.89039999999999997</v>
          </cell>
        </row>
        <row r="666">
          <cell r="A666">
            <v>91.399999999998997</v>
          </cell>
          <cell r="B666">
            <v>0.88980000000000004</v>
          </cell>
        </row>
        <row r="667">
          <cell r="A667">
            <v>91.499999999998991</v>
          </cell>
          <cell r="B667">
            <v>0.88929999999999998</v>
          </cell>
        </row>
        <row r="668">
          <cell r="A668">
            <v>91.599999999998985</v>
          </cell>
          <cell r="B668">
            <v>0.88870000000000005</v>
          </cell>
        </row>
        <row r="669">
          <cell r="A669">
            <v>91.69999999999898</v>
          </cell>
          <cell r="B669">
            <v>0.88819999999999999</v>
          </cell>
        </row>
        <row r="670">
          <cell r="A670">
            <v>91.799999999998974</v>
          </cell>
          <cell r="B670">
            <v>0.88770000000000004</v>
          </cell>
        </row>
        <row r="671">
          <cell r="A671">
            <v>91.899999999998968</v>
          </cell>
          <cell r="B671">
            <v>0.8871</v>
          </cell>
        </row>
        <row r="672">
          <cell r="A672">
            <v>91.999999999998963</v>
          </cell>
          <cell r="B672">
            <v>0.88660000000000005</v>
          </cell>
        </row>
        <row r="673">
          <cell r="A673">
            <v>92.099999999998957</v>
          </cell>
          <cell r="B673">
            <v>0.8861</v>
          </cell>
        </row>
        <row r="674">
          <cell r="A674">
            <v>92.199999999998951</v>
          </cell>
          <cell r="B674">
            <v>0.88549999999999995</v>
          </cell>
        </row>
        <row r="675">
          <cell r="A675">
            <v>92.299999999998946</v>
          </cell>
          <cell r="B675">
            <v>0.88500000000000001</v>
          </cell>
        </row>
        <row r="676">
          <cell r="A676">
            <v>92.39999999999894</v>
          </cell>
          <cell r="B676">
            <v>0.88439999999999996</v>
          </cell>
        </row>
        <row r="677">
          <cell r="A677">
            <v>92.499999999998934</v>
          </cell>
          <cell r="B677">
            <v>0.88390000000000002</v>
          </cell>
        </row>
        <row r="678">
          <cell r="A678">
            <v>92.599999999998929</v>
          </cell>
          <cell r="B678">
            <v>0.88339999999999996</v>
          </cell>
        </row>
        <row r="679">
          <cell r="A679">
            <v>92.699999999998923</v>
          </cell>
          <cell r="B679">
            <v>0.88290000000000002</v>
          </cell>
        </row>
        <row r="680">
          <cell r="A680">
            <v>92.799999999998917</v>
          </cell>
          <cell r="B680">
            <v>0.88229999999999997</v>
          </cell>
        </row>
        <row r="681">
          <cell r="A681">
            <v>92.899999999998911</v>
          </cell>
          <cell r="B681">
            <v>0.88180000000000003</v>
          </cell>
        </row>
        <row r="682">
          <cell r="A682">
            <v>92.999999999998906</v>
          </cell>
          <cell r="B682">
            <v>0.88129999999999997</v>
          </cell>
        </row>
        <row r="683">
          <cell r="A683">
            <v>93.0999999999989</v>
          </cell>
          <cell r="B683">
            <v>0.88080000000000003</v>
          </cell>
        </row>
        <row r="684">
          <cell r="A684">
            <v>93.199999999998894</v>
          </cell>
          <cell r="B684">
            <v>0.88019999999999998</v>
          </cell>
        </row>
        <row r="685">
          <cell r="A685">
            <v>93.299999999998889</v>
          </cell>
          <cell r="B685">
            <v>0.87970000000000004</v>
          </cell>
        </row>
        <row r="686">
          <cell r="A686">
            <v>93.399999999998883</v>
          </cell>
          <cell r="B686">
            <v>0.87919999999999998</v>
          </cell>
        </row>
        <row r="687">
          <cell r="A687">
            <v>93.499999999998877</v>
          </cell>
          <cell r="B687">
            <v>0.87870000000000004</v>
          </cell>
        </row>
        <row r="688">
          <cell r="A688">
            <v>93.599999999998872</v>
          </cell>
          <cell r="B688">
            <v>0.87809999999999999</v>
          </cell>
        </row>
        <row r="689">
          <cell r="A689">
            <v>93.699999999998866</v>
          </cell>
          <cell r="B689">
            <v>0.87760000000000005</v>
          </cell>
        </row>
        <row r="690">
          <cell r="A690">
            <v>93.79999999999886</v>
          </cell>
          <cell r="B690">
            <v>0.87709999999999999</v>
          </cell>
        </row>
        <row r="691">
          <cell r="A691">
            <v>93.899999999998855</v>
          </cell>
          <cell r="B691">
            <v>0.87660000000000005</v>
          </cell>
        </row>
        <row r="692">
          <cell r="A692">
            <v>93.999999999998849</v>
          </cell>
          <cell r="B692">
            <v>0.87609999999999999</v>
          </cell>
        </row>
        <row r="693">
          <cell r="A693">
            <v>94.099999999998843</v>
          </cell>
          <cell r="B693">
            <v>0.87560000000000004</v>
          </cell>
        </row>
        <row r="694">
          <cell r="A694">
            <v>94.199999999998838</v>
          </cell>
          <cell r="B694">
            <v>0.87509999999999999</v>
          </cell>
        </row>
        <row r="695">
          <cell r="A695">
            <v>94.299999999998832</v>
          </cell>
          <cell r="B695">
            <v>0.87460000000000004</v>
          </cell>
        </row>
        <row r="696">
          <cell r="A696">
            <v>94.399999999998826</v>
          </cell>
          <cell r="B696">
            <v>0.874</v>
          </cell>
        </row>
        <row r="697">
          <cell r="A697">
            <v>94.49999999999882</v>
          </cell>
          <cell r="B697">
            <v>0.87350000000000005</v>
          </cell>
        </row>
        <row r="698">
          <cell r="A698">
            <v>94.599999999998815</v>
          </cell>
          <cell r="B698">
            <v>0.873</v>
          </cell>
        </row>
        <row r="699">
          <cell r="A699">
            <v>94.699999999998809</v>
          </cell>
          <cell r="B699">
            <v>0.87250000000000005</v>
          </cell>
        </row>
        <row r="700">
          <cell r="A700">
            <v>94.799999999998803</v>
          </cell>
          <cell r="B700">
            <v>0.872</v>
          </cell>
        </row>
        <row r="701">
          <cell r="A701">
            <v>94.899999999998798</v>
          </cell>
          <cell r="B701">
            <v>0.87150000000000005</v>
          </cell>
        </row>
        <row r="702">
          <cell r="A702">
            <v>94.999999999998792</v>
          </cell>
          <cell r="B702">
            <v>0.871</v>
          </cell>
        </row>
        <row r="703">
          <cell r="A703">
            <v>95.099999999998786</v>
          </cell>
          <cell r="B703">
            <v>0.87050000000000005</v>
          </cell>
        </row>
        <row r="704">
          <cell r="A704">
            <v>95.199999999998781</v>
          </cell>
          <cell r="B704">
            <v>0.87</v>
          </cell>
        </row>
        <row r="705">
          <cell r="A705">
            <v>95.299999999998775</v>
          </cell>
          <cell r="B705">
            <v>0.86950000000000005</v>
          </cell>
        </row>
        <row r="706">
          <cell r="A706">
            <v>95.399999999998769</v>
          </cell>
          <cell r="B706">
            <v>0.86899999999999999</v>
          </cell>
        </row>
        <row r="707">
          <cell r="A707">
            <v>95.499999999998764</v>
          </cell>
          <cell r="B707">
            <v>0.86850000000000005</v>
          </cell>
        </row>
        <row r="708">
          <cell r="A708">
            <v>95.599999999998758</v>
          </cell>
          <cell r="B708">
            <v>0.86799999999999999</v>
          </cell>
        </row>
        <row r="709">
          <cell r="A709">
            <v>95.699999999998752</v>
          </cell>
          <cell r="B709">
            <v>0.86750000000000005</v>
          </cell>
        </row>
        <row r="710">
          <cell r="A710">
            <v>95.799999999998747</v>
          </cell>
          <cell r="B710">
            <v>0.86699999999999999</v>
          </cell>
        </row>
        <row r="711">
          <cell r="A711">
            <v>95.899999999998741</v>
          </cell>
          <cell r="B711">
            <v>0.86650000000000005</v>
          </cell>
        </row>
        <row r="712">
          <cell r="A712">
            <v>95.999999999998735</v>
          </cell>
          <cell r="B712">
            <v>0.86599999999999999</v>
          </cell>
        </row>
        <row r="713">
          <cell r="A713">
            <v>96.09999999999873</v>
          </cell>
          <cell r="B713">
            <v>0.86550000000000005</v>
          </cell>
        </row>
        <row r="714">
          <cell r="A714">
            <v>96.199999999998724</v>
          </cell>
          <cell r="B714">
            <v>0.86509999999999998</v>
          </cell>
        </row>
        <row r="715">
          <cell r="A715">
            <v>96.299999999998718</v>
          </cell>
          <cell r="B715">
            <v>0.86460000000000004</v>
          </cell>
        </row>
        <row r="716">
          <cell r="A716">
            <v>96.399999999998712</v>
          </cell>
          <cell r="B716">
            <v>0.86409999999999998</v>
          </cell>
        </row>
        <row r="717">
          <cell r="A717">
            <v>96.499999999998707</v>
          </cell>
          <cell r="B717">
            <v>0.86360000000000003</v>
          </cell>
        </row>
        <row r="718">
          <cell r="A718">
            <v>96.599999999998701</v>
          </cell>
          <cell r="B718">
            <v>0.86309999999999998</v>
          </cell>
        </row>
        <row r="719">
          <cell r="A719">
            <v>96.699999999998695</v>
          </cell>
          <cell r="B719">
            <v>0.86260000000000003</v>
          </cell>
        </row>
        <row r="720">
          <cell r="A720">
            <v>96.79999999999869</v>
          </cell>
          <cell r="B720">
            <v>0.86209999999999998</v>
          </cell>
        </row>
        <row r="721">
          <cell r="A721">
            <v>96.899999999998684</v>
          </cell>
          <cell r="B721">
            <v>0.86160000000000003</v>
          </cell>
        </row>
        <row r="722">
          <cell r="A722">
            <v>96.999999999998678</v>
          </cell>
          <cell r="B722">
            <v>0.86119999999999997</v>
          </cell>
        </row>
        <row r="723">
          <cell r="A723">
            <v>97.099999999998673</v>
          </cell>
          <cell r="B723">
            <v>0.86070000000000002</v>
          </cell>
        </row>
        <row r="724">
          <cell r="A724">
            <v>97.199999999998667</v>
          </cell>
          <cell r="B724">
            <v>0.86019999999999996</v>
          </cell>
        </row>
        <row r="725">
          <cell r="A725">
            <v>97.299999999998661</v>
          </cell>
          <cell r="B725">
            <v>0.85970000000000002</v>
          </cell>
        </row>
        <row r="726">
          <cell r="A726">
            <v>97.399999999998656</v>
          </cell>
          <cell r="B726">
            <v>0.85919999999999996</v>
          </cell>
        </row>
        <row r="727">
          <cell r="A727">
            <v>97.49999999999865</v>
          </cell>
          <cell r="B727">
            <v>0.85880000000000001</v>
          </cell>
        </row>
        <row r="728">
          <cell r="A728">
            <v>97.599999999998644</v>
          </cell>
          <cell r="B728">
            <v>0.85829999999999995</v>
          </cell>
        </row>
        <row r="729">
          <cell r="A729">
            <v>97.699999999998639</v>
          </cell>
          <cell r="B729">
            <v>0.85780000000000001</v>
          </cell>
        </row>
        <row r="730">
          <cell r="A730">
            <v>97.799999999998633</v>
          </cell>
          <cell r="B730">
            <v>0.85729999999999995</v>
          </cell>
        </row>
        <row r="731">
          <cell r="A731">
            <v>97.899999999998627</v>
          </cell>
          <cell r="B731">
            <v>0.8569</v>
          </cell>
        </row>
        <row r="732">
          <cell r="A732">
            <v>97.999999999998622</v>
          </cell>
          <cell r="B732">
            <v>0.85640000000000005</v>
          </cell>
        </row>
        <row r="733">
          <cell r="A733">
            <v>98.099999999998616</v>
          </cell>
          <cell r="B733">
            <v>0.85589999999999999</v>
          </cell>
        </row>
        <row r="734">
          <cell r="A734">
            <v>98.19999999999861</v>
          </cell>
          <cell r="B734">
            <v>0.85550000000000004</v>
          </cell>
        </row>
        <row r="735">
          <cell r="A735">
            <v>98.299999999998604</v>
          </cell>
          <cell r="B735">
            <v>0.85499999999999998</v>
          </cell>
        </row>
        <row r="736">
          <cell r="A736">
            <v>98.399999999998599</v>
          </cell>
          <cell r="B736">
            <v>0.85450000000000004</v>
          </cell>
        </row>
        <row r="737">
          <cell r="A737">
            <v>98.499999999998593</v>
          </cell>
          <cell r="B737">
            <v>0.85399999999999998</v>
          </cell>
        </row>
        <row r="738">
          <cell r="A738">
            <v>98.599999999998587</v>
          </cell>
          <cell r="B738">
            <v>0.85360000000000003</v>
          </cell>
        </row>
        <row r="739">
          <cell r="A739">
            <v>98.699999999998582</v>
          </cell>
          <cell r="B739">
            <v>0.85309999999999997</v>
          </cell>
        </row>
        <row r="740">
          <cell r="A740">
            <v>98.799999999998576</v>
          </cell>
          <cell r="B740">
            <v>0.85270000000000001</v>
          </cell>
        </row>
        <row r="741">
          <cell r="A741">
            <v>98.89999999999857</v>
          </cell>
          <cell r="B741">
            <v>0.85219999999999996</v>
          </cell>
        </row>
        <row r="742">
          <cell r="A742">
            <v>98.999999999998565</v>
          </cell>
          <cell r="B742">
            <v>0.85170000000000001</v>
          </cell>
        </row>
        <row r="743">
          <cell r="A743">
            <v>99.099999999998559</v>
          </cell>
          <cell r="B743">
            <v>0.85129999999999995</v>
          </cell>
        </row>
        <row r="744">
          <cell r="A744">
            <v>99.199999999998553</v>
          </cell>
          <cell r="B744">
            <v>0.8508</v>
          </cell>
        </row>
        <row r="745">
          <cell r="A745">
            <v>99.299999999998548</v>
          </cell>
          <cell r="B745">
            <v>0.85029999999999994</v>
          </cell>
        </row>
        <row r="746">
          <cell r="A746">
            <v>99.399999999998542</v>
          </cell>
          <cell r="B746">
            <v>0.84989999999999999</v>
          </cell>
        </row>
        <row r="747">
          <cell r="A747">
            <v>99.499999999998536</v>
          </cell>
          <cell r="B747">
            <v>0.84940000000000004</v>
          </cell>
        </row>
        <row r="748">
          <cell r="A748">
            <v>99.599999999998531</v>
          </cell>
          <cell r="B748">
            <v>0.84899999999999998</v>
          </cell>
        </row>
        <row r="749">
          <cell r="A749">
            <v>99.699999999998525</v>
          </cell>
          <cell r="B749">
            <v>0.84850000000000003</v>
          </cell>
        </row>
        <row r="750">
          <cell r="A750">
            <v>99.799999999998519</v>
          </cell>
          <cell r="B750">
            <v>0.84809999999999997</v>
          </cell>
        </row>
        <row r="751">
          <cell r="A751">
            <v>99.899999999998514</v>
          </cell>
          <cell r="B751">
            <v>0.84760000000000002</v>
          </cell>
        </row>
        <row r="752">
          <cell r="A752">
            <v>99.999999999998508</v>
          </cell>
          <cell r="B752">
            <v>0.84709999999999996</v>
          </cell>
        </row>
        <row r="753">
          <cell r="A753">
            <v>100.0999999999985</v>
          </cell>
          <cell r="B753">
            <v>0.84670000000000001</v>
          </cell>
        </row>
        <row r="754">
          <cell r="A754">
            <v>100.1999999999985</v>
          </cell>
          <cell r="B754">
            <v>0.84619999999999995</v>
          </cell>
        </row>
        <row r="755">
          <cell r="A755">
            <v>100.29999999999849</v>
          </cell>
          <cell r="B755">
            <v>0.8458</v>
          </cell>
        </row>
        <row r="756">
          <cell r="A756">
            <v>100.39999999999849</v>
          </cell>
          <cell r="B756">
            <v>0.84530000000000005</v>
          </cell>
        </row>
        <row r="757">
          <cell r="A757">
            <v>100.49999999999848</v>
          </cell>
          <cell r="B757">
            <v>0.84489999999999998</v>
          </cell>
        </row>
        <row r="758">
          <cell r="A758">
            <v>100.59999999999847</v>
          </cell>
          <cell r="B758">
            <v>0.84440000000000004</v>
          </cell>
        </row>
        <row r="759">
          <cell r="A759">
            <v>100.69999999999847</v>
          </cell>
          <cell r="B759">
            <v>0.84399999999999997</v>
          </cell>
        </row>
        <row r="760">
          <cell r="A760">
            <v>100.79999999999846</v>
          </cell>
          <cell r="B760">
            <v>0.84360000000000002</v>
          </cell>
        </row>
        <row r="761">
          <cell r="A761">
            <v>100.89999999999846</v>
          </cell>
          <cell r="B761">
            <v>0.84309999999999996</v>
          </cell>
        </row>
        <row r="762">
          <cell r="A762">
            <v>100.99999999999845</v>
          </cell>
          <cell r="B762">
            <v>0.8427</v>
          </cell>
        </row>
        <row r="763">
          <cell r="A763">
            <v>101.09999999999845</v>
          </cell>
          <cell r="B763">
            <v>0.84219999999999995</v>
          </cell>
        </row>
        <row r="764">
          <cell r="A764">
            <v>101.19999999999844</v>
          </cell>
          <cell r="B764">
            <v>0.84179999999999999</v>
          </cell>
        </row>
        <row r="765">
          <cell r="A765">
            <v>101.29999999999843</v>
          </cell>
          <cell r="B765">
            <v>0.84130000000000005</v>
          </cell>
        </row>
        <row r="766">
          <cell r="A766">
            <v>101.39999999999843</v>
          </cell>
          <cell r="B766">
            <v>0.84089999999999998</v>
          </cell>
        </row>
        <row r="767">
          <cell r="A767">
            <v>101.49999999999842</v>
          </cell>
          <cell r="B767">
            <v>0.84050000000000002</v>
          </cell>
        </row>
        <row r="768">
          <cell r="A768">
            <v>101.59999999999842</v>
          </cell>
          <cell r="B768">
            <v>0.84</v>
          </cell>
        </row>
        <row r="769">
          <cell r="A769">
            <v>101.69999999999841</v>
          </cell>
          <cell r="B769">
            <v>0.83960000000000001</v>
          </cell>
        </row>
        <row r="770">
          <cell r="A770">
            <v>101.79999999999841</v>
          </cell>
          <cell r="B770">
            <v>0.83909999999999996</v>
          </cell>
        </row>
        <row r="771">
          <cell r="A771">
            <v>101.8999999999984</v>
          </cell>
          <cell r="B771">
            <v>0.8387</v>
          </cell>
        </row>
        <row r="772">
          <cell r="A772">
            <v>101.99999999999839</v>
          </cell>
          <cell r="B772">
            <v>0.83830000000000005</v>
          </cell>
        </row>
        <row r="773">
          <cell r="A773">
            <v>102.09999999999839</v>
          </cell>
          <cell r="B773">
            <v>0.83779999999999999</v>
          </cell>
        </row>
        <row r="774">
          <cell r="A774">
            <v>102.19999999999838</v>
          </cell>
          <cell r="B774">
            <v>0.83740000000000003</v>
          </cell>
        </row>
        <row r="775">
          <cell r="A775">
            <v>102.29999999999838</v>
          </cell>
          <cell r="B775">
            <v>0.83699999999999997</v>
          </cell>
        </row>
        <row r="776">
          <cell r="A776">
            <v>102.39999999999837</v>
          </cell>
          <cell r="B776">
            <v>0.83650000000000002</v>
          </cell>
        </row>
        <row r="777">
          <cell r="A777">
            <v>102.49999999999837</v>
          </cell>
          <cell r="B777">
            <v>0.83609999999999995</v>
          </cell>
        </row>
        <row r="778">
          <cell r="A778">
            <v>102.59999999999836</v>
          </cell>
          <cell r="B778">
            <v>0.8357</v>
          </cell>
        </row>
        <row r="779">
          <cell r="A779">
            <v>102.69999999999835</v>
          </cell>
          <cell r="B779">
            <v>0.83520000000000005</v>
          </cell>
        </row>
        <row r="780">
          <cell r="A780">
            <v>102.79999999999835</v>
          </cell>
          <cell r="B780">
            <v>0.83479999999999999</v>
          </cell>
        </row>
        <row r="781">
          <cell r="A781">
            <v>102.89999999999834</v>
          </cell>
          <cell r="B781">
            <v>0.83440000000000003</v>
          </cell>
        </row>
        <row r="782">
          <cell r="A782">
            <v>102.99999999999834</v>
          </cell>
          <cell r="B782">
            <v>0.83399999999999996</v>
          </cell>
        </row>
        <row r="783">
          <cell r="A783">
            <v>103.09999999999833</v>
          </cell>
          <cell r="B783">
            <v>0.83350000000000002</v>
          </cell>
        </row>
        <row r="784">
          <cell r="A784">
            <v>103.19999999999833</v>
          </cell>
          <cell r="B784">
            <v>0.83309999999999995</v>
          </cell>
        </row>
        <row r="785">
          <cell r="A785">
            <v>103.29999999999832</v>
          </cell>
          <cell r="B785">
            <v>0.8327</v>
          </cell>
        </row>
        <row r="786">
          <cell r="A786">
            <v>103.39999999999831</v>
          </cell>
          <cell r="B786">
            <v>0.83220000000000005</v>
          </cell>
        </row>
        <row r="787">
          <cell r="A787">
            <v>103.49999999999831</v>
          </cell>
          <cell r="B787">
            <v>0.83179999999999998</v>
          </cell>
        </row>
        <row r="788">
          <cell r="A788">
            <v>103.5999999999983</v>
          </cell>
          <cell r="B788">
            <v>0.83140000000000003</v>
          </cell>
        </row>
        <row r="789">
          <cell r="A789">
            <v>103.6999999999983</v>
          </cell>
          <cell r="B789">
            <v>0.83099999999999996</v>
          </cell>
        </row>
        <row r="790">
          <cell r="A790">
            <v>103.79999999999829</v>
          </cell>
          <cell r="B790">
            <v>0.8306</v>
          </cell>
        </row>
        <row r="791">
          <cell r="A791">
            <v>103.89999999999829</v>
          </cell>
          <cell r="B791">
            <v>0.83009999999999995</v>
          </cell>
        </row>
        <row r="792">
          <cell r="A792">
            <v>103.99999999999828</v>
          </cell>
          <cell r="B792">
            <v>0.82969999999999999</v>
          </cell>
        </row>
        <row r="793">
          <cell r="A793">
            <v>104.09999999999827</v>
          </cell>
          <cell r="B793">
            <v>0.82930000000000004</v>
          </cell>
        </row>
        <row r="794">
          <cell r="A794">
            <v>104.19999999999827</v>
          </cell>
          <cell r="B794">
            <v>0.82889999999999997</v>
          </cell>
        </row>
        <row r="795">
          <cell r="A795">
            <v>104.29999999999826</v>
          </cell>
          <cell r="B795">
            <v>0.82850000000000001</v>
          </cell>
        </row>
        <row r="796">
          <cell r="A796">
            <v>104.39999999999826</v>
          </cell>
          <cell r="B796">
            <v>0.82809999999999995</v>
          </cell>
        </row>
        <row r="797">
          <cell r="A797">
            <v>104.49999999999825</v>
          </cell>
          <cell r="B797">
            <v>0.8276</v>
          </cell>
        </row>
        <row r="798">
          <cell r="A798">
            <v>104.59999999999825</v>
          </cell>
          <cell r="B798">
            <v>0.82720000000000005</v>
          </cell>
        </row>
        <row r="799">
          <cell r="A799">
            <v>104.69999999999824</v>
          </cell>
          <cell r="B799">
            <v>0.82679999999999998</v>
          </cell>
        </row>
        <row r="800">
          <cell r="A800">
            <v>104.79999999999824</v>
          </cell>
          <cell r="B800">
            <v>0.82640000000000002</v>
          </cell>
        </row>
        <row r="801">
          <cell r="A801">
            <v>104.89999999999823</v>
          </cell>
          <cell r="B801">
            <v>0.82599999999999996</v>
          </cell>
        </row>
        <row r="802">
          <cell r="A802">
            <v>104.99999999999822</v>
          </cell>
          <cell r="B802">
            <v>0.8256</v>
          </cell>
        </row>
        <row r="803">
          <cell r="A803">
            <v>105.09999999999822</v>
          </cell>
          <cell r="B803">
            <v>0.82520000000000004</v>
          </cell>
        </row>
        <row r="804">
          <cell r="A804">
            <v>105.19999999999821</v>
          </cell>
          <cell r="B804">
            <v>0.82469999999999999</v>
          </cell>
        </row>
        <row r="805">
          <cell r="A805">
            <v>105.29999999999821</v>
          </cell>
          <cell r="B805">
            <v>0.82430000000000003</v>
          </cell>
        </row>
        <row r="806">
          <cell r="A806">
            <v>105.3999999999982</v>
          </cell>
          <cell r="B806">
            <v>0.82389999999999997</v>
          </cell>
        </row>
        <row r="807">
          <cell r="A807">
            <v>105.4999999999982</v>
          </cell>
          <cell r="B807">
            <v>0.82350000000000001</v>
          </cell>
        </row>
        <row r="808">
          <cell r="A808">
            <v>105.59999999999819</v>
          </cell>
          <cell r="B808">
            <v>0.82310000000000005</v>
          </cell>
        </row>
        <row r="809">
          <cell r="A809">
            <v>105.69999999999818</v>
          </cell>
          <cell r="B809">
            <v>0.82269999999999999</v>
          </cell>
        </row>
        <row r="810">
          <cell r="A810">
            <v>105.79999999999818</v>
          </cell>
          <cell r="B810">
            <v>0.82230000000000003</v>
          </cell>
        </row>
        <row r="811">
          <cell r="A811">
            <v>105.89999999999817</v>
          </cell>
          <cell r="B811">
            <v>0.82189999999999996</v>
          </cell>
        </row>
        <row r="812">
          <cell r="A812">
            <v>105.99999999999817</v>
          </cell>
          <cell r="B812">
            <v>0.82150000000000001</v>
          </cell>
        </row>
        <row r="813">
          <cell r="A813">
            <v>106.09999999999816</v>
          </cell>
          <cell r="B813">
            <v>0.82110000000000005</v>
          </cell>
        </row>
        <row r="814">
          <cell r="A814">
            <v>106.19999999999816</v>
          </cell>
          <cell r="B814">
            <v>0.82069999999999999</v>
          </cell>
        </row>
        <row r="815">
          <cell r="A815">
            <v>106.29999999999815</v>
          </cell>
          <cell r="B815">
            <v>0.82030000000000003</v>
          </cell>
        </row>
        <row r="816">
          <cell r="A816">
            <v>106.39999999999814</v>
          </cell>
          <cell r="B816">
            <v>0.81989999999999996</v>
          </cell>
        </row>
        <row r="817">
          <cell r="A817">
            <v>106.49999999999814</v>
          </cell>
          <cell r="B817">
            <v>0.81950000000000001</v>
          </cell>
        </row>
        <row r="818">
          <cell r="A818">
            <v>106.59999999999813</v>
          </cell>
          <cell r="B818">
            <v>0.81910000000000005</v>
          </cell>
        </row>
        <row r="819">
          <cell r="A819">
            <v>106.69999999999813</v>
          </cell>
          <cell r="B819">
            <v>0.81869999999999998</v>
          </cell>
        </row>
        <row r="820">
          <cell r="A820">
            <v>106.79999999999812</v>
          </cell>
          <cell r="B820">
            <v>0.81830000000000003</v>
          </cell>
        </row>
        <row r="821">
          <cell r="A821">
            <v>106.89999999999812</v>
          </cell>
          <cell r="B821">
            <v>0.81789999999999996</v>
          </cell>
        </row>
        <row r="822">
          <cell r="A822">
            <v>106.99999999999811</v>
          </cell>
          <cell r="B822">
            <v>0.8175</v>
          </cell>
        </row>
        <row r="823">
          <cell r="A823">
            <v>107.0999999999981</v>
          </cell>
          <cell r="B823">
            <v>0.81710000000000005</v>
          </cell>
        </row>
        <row r="824">
          <cell r="A824">
            <v>107.1999999999981</v>
          </cell>
          <cell r="B824">
            <v>0.81669999999999998</v>
          </cell>
        </row>
        <row r="825">
          <cell r="A825">
            <v>107.29999999999809</v>
          </cell>
          <cell r="B825">
            <v>0.81630000000000003</v>
          </cell>
        </row>
        <row r="826">
          <cell r="A826">
            <v>107.39999999999809</v>
          </cell>
          <cell r="B826">
            <v>0.81589999999999996</v>
          </cell>
        </row>
        <row r="827">
          <cell r="A827">
            <v>107.49999999999808</v>
          </cell>
          <cell r="B827">
            <v>0.8155</v>
          </cell>
        </row>
        <row r="828">
          <cell r="A828">
            <v>107.59999999999808</v>
          </cell>
          <cell r="B828">
            <v>0.81510000000000005</v>
          </cell>
        </row>
        <row r="829">
          <cell r="A829">
            <v>107.69999999999807</v>
          </cell>
          <cell r="B829">
            <v>0.81469999999999998</v>
          </cell>
        </row>
        <row r="830">
          <cell r="A830">
            <v>107.79999999999806</v>
          </cell>
          <cell r="B830">
            <v>0.81430000000000002</v>
          </cell>
        </row>
        <row r="831">
          <cell r="A831">
            <v>107.89999999999806</v>
          </cell>
          <cell r="B831">
            <v>0.81399999999999995</v>
          </cell>
        </row>
        <row r="832">
          <cell r="A832">
            <v>107.99999999999805</v>
          </cell>
          <cell r="B832">
            <v>0.81359999999999999</v>
          </cell>
        </row>
        <row r="833">
          <cell r="A833">
            <v>108.09999999999805</v>
          </cell>
          <cell r="B833">
            <v>0.81320000000000003</v>
          </cell>
        </row>
        <row r="834">
          <cell r="A834">
            <v>108.19999999999804</v>
          </cell>
          <cell r="B834">
            <v>0.81279999999999997</v>
          </cell>
        </row>
        <row r="835">
          <cell r="A835">
            <v>108.29999999999804</v>
          </cell>
          <cell r="B835">
            <v>0.81240000000000001</v>
          </cell>
        </row>
        <row r="836">
          <cell r="A836">
            <v>108.39999999999803</v>
          </cell>
          <cell r="B836">
            <v>0.81200000000000006</v>
          </cell>
        </row>
        <row r="837">
          <cell r="A837">
            <v>108.49999999999802</v>
          </cell>
          <cell r="B837">
            <v>0.81159999999999999</v>
          </cell>
        </row>
        <row r="838">
          <cell r="A838">
            <v>108.59999999999802</v>
          </cell>
          <cell r="B838">
            <v>0.81120000000000003</v>
          </cell>
        </row>
        <row r="839">
          <cell r="A839">
            <v>108.69999999999801</v>
          </cell>
          <cell r="B839">
            <v>0.81089999999999995</v>
          </cell>
        </row>
        <row r="840">
          <cell r="A840">
            <v>108.79999999999801</v>
          </cell>
          <cell r="B840">
            <v>0.8105</v>
          </cell>
        </row>
        <row r="841">
          <cell r="A841">
            <v>108.899999999998</v>
          </cell>
          <cell r="B841">
            <v>0.81010000000000004</v>
          </cell>
        </row>
        <row r="842">
          <cell r="A842">
            <v>108.999999999998</v>
          </cell>
          <cell r="B842">
            <v>0.80969999999999998</v>
          </cell>
        </row>
        <row r="843">
          <cell r="A843">
            <v>109.09999999999799</v>
          </cell>
          <cell r="B843">
            <v>0.80930000000000002</v>
          </cell>
        </row>
        <row r="844">
          <cell r="A844">
            <v>109.19999999999798</v>
          </cell>
          <cell r="B844">
            <v>0.80889999999999995</v>
          </cell>
        </row>
        <row r="845">
          <cell r="A845">
            <v>109.29999999999798</v>
          </cell>
          <cell r="B845">
            <v>0.80859999999999999</v>
          </cell>
        </row>
        <row r="846">
          <cell r="A846">
            <v>109.39999999999797</v>
          </cell>
          <cell r="B846">
            <v>0.80820000000000003</v>
          </cell>
        </row>
        <row r="847">
          <cell r="A847">
            <v>109.49999999999797</v>
          </cell>
          <cell r="B847">
            <v>0.80779999999999996</v>
          </cell>
        </row>
        <row r="848">
          <cell r="A848">
            <v>109.59999999999796</v>
          </cell>
          <cell r="B848">
            <v>0.80740000000000001</v>
          </cell>
        </row>
        <row r="849">
          <cell r="A849">
            <v>109.69999999999796</v>
          </cell>
          <cell r="B849">
            <v>0.80710000000000004</v>
          </cell>
        </row>
        <row r="850">
          <cell r="A850">
            <v>109.79999999999795</v>
          </cell>
          <cell r="B850">
            <v>0.80669999999999997</v>
          </cell>
        </row>
        <row r="851">
          <cell r="A851">
            <v>109.89999999999795</v>
          </cell>
          <cell r="B851">
            <v>0.80630000000000002</v>
          </cell>
        </row>
        <row r="852">
          <cell r="A852">
            <v>109.99999999999794</v>
          </cell>
          <cell r="B852">
            <v>0.80589999999999995</v>
          </cell>
        </row>
        <row r="853">
          <cell r="A853">
            <v>110.09999999999793</v>
          </cell>
          <cell r="B853">
            <v>0.80549999999999999</v>
          </cell>
        </row>
        <row r="854">
          <cell r="A854">
            <v>110.19999999999793</v>
          </cell>
          <cell r="B854">
            <v>0.80520000000000003</v>
          </cell>
        </row>
        <row r="855">
          <cell r="A855">
            <v>110.29999999999792</v>
          </cell>
          <cell r="B855">
            <v>0.80479999999999996</v>
          </cell>
        </row>
        <row r="856">
          <cell r="A856">
            <v>110.39999999999792</v>
          </cell>
          <cell r="B856">
            <v>0.8044</v>
          </cell>
        </row>
        <row r="857">
          <cell r="A857">
            <v>110.49999999999791</v>
          </cell>
          <cell r="B857">
            <v>0.80410000000000004</v>
          </cell>
        </row>
        <row r="858">
          <cell r="A858">
            <v>110.59999999999791</v>
          </cell>
          <cell r="B858">
            <v>0.80369999999999997</v>
          </cell>
        </row>
        <row r="859">
          <cell r="A859">
            <v>110.6999999999979</v>
          </cell>
          <cell r="B859">
            <v>0.80330000000000001</v>
          </cell>
        </row>
        <row r="860">
          <cell r="A860">
            <v>110.79999999999789</v>
          </cell>
          <cell r="B860">
            <v>0.80289999999999995</v>
          </cell>
        </row>
        <row r="861">
          <cell r="A861">
            <v>110.89999999999789</v>
          </cell>
          <cell r="B861">
            <v>0.80259999999999998</v>
          </cell>
        </row>
        <row r="862">
          <cell r="A862">
            <v>110.99999999999788</v>
          </cell>
          <cell r="B862">
            <v>0.80210000000000004</v>
          </cell>
        </row>
        <row r="863">
          <cell r="A863">
            <v>111.09999999999788</v>
          </cell>
          <cell r="B863">
            <v>0.80179999999999996</v>
          </cell>
        </row>
        <row r="864">
          <cell r="A864">
            <v>111.19999999999787</v>
          </cell>
          <cell r="B864">
            <v>0.80149999999999999</v>
          </cell>
        </row>
        <row r="865">
          <cell r="A865">
            <v>111.29999999999787</v>
          </cell>
          <cell r="B865">
            <v>0.80110000000000003</v>
          </cell>
        </row>
        <row r="866">
          <cell r="A866">
            <v>111.39999999999786</v>
          </cell>
          <cell r="B866">
            <v>0.80069999999999997</v>
          </cell>
        </row>
        <row r="867">
          <cell r="A867">
            <v>111.49999999999785</v>
          </cell>
          <cell r="B867">
            <v>0.8004</v>
          </cell>
        </row>
        <row r="868">
          <cell r="A868">
            <v>111.59999999999785</v>
          </cell>
          <cell r="B868">
            <v>0.8</v>
          </cell>
        </row>
        <row r="869">
          <cell r="A869">
            <v>111.69999999999784</v>
          </cell>
          <cell r="B869">
            <v>0.79959999999999998</v>
          </cell>
        </row>
        <row r="870">
          <cell r="A870">
            <v>111.79999999999784</v>
          </cell>
          <cell r="B870">
            <v>0.79930000000000001</v>
          </cell>
        </row>
        <row r="871">
          <cell r="A871">
            <v>111.89999999999783</v>
          </cell>
          <cell r="B871">
            <v>0.79890000000000005</v>
          </cell>
        </row>
        <row r="872">
          <cell r="A872">
            <v>111.99999999999783</v>
          </cell>
          <cell r="B872">
            <v>0.79849999999999999</v>
          </cell>
        </row>
        <row r="873">
          <cell r="A873">
            <v>112.09999999999782</v>
          </cell>
          <cell r="B873">
            <v>0.79820000000000002</v>
          </cell>
        </row>
        <row r="874">
          <cell r="A874">
            <v>112.19999999999781</v>
          </cell>
          <cell r="B874">
            <v>0.79779999999999995</v>
          </cell>
        </row>
        <row r="875">
          <cell r="A875">
            <v>112.29999999999781</v>
          </cell>
          <cell r="B875">
            <v>0.79749999999999999</v>
          </cell>
        </row>
        <row r="876">
          <cell r="A876">
            <v>112.3999999999978</v>
          </cell>
          <cell r="B876">
            <v>0.79710000000000003</v>
          </cell>
        </row>
        <row r="877">
          <cell r="A877">
            <v>112.4999999999978</v>
          </cell>
          <cell r="B877">
            <v>0.79669999999999996</v>
          </cell>
        </row>
        <row r="878">
          <cell r="A878">
            <v>112.59999999999779</v>
          </cell>
          <cell r="B878">
            <v>0.7964</v>
          </cell>
        </row>
        <row r="879">
          <cell r="A879">
            <v>112.69999999999779</v>
          </cell>
          <cell r="B879">
            <v>0.79600000000000004</v>
          </cell>
        </row>
        <row r="880">
          <cell r="A880">
            <v>112.79999999999778</v>
          </cell>
          <cell r="B880">
            <v>0.79569999999999996</v>
          </cell>
        </row>
        <row r="881">
          <cell r="A881">
            <v>112.89999999999777</v>
          </cell>
          <cell r="B881">
            <v>0.79530000000000001</v>
          </cell>
        </row>
        <row r="882">
          <cell r="A882">
            <v>112.99999999999777</v>
          </cell>
          <cell r="B882">
            <v>0.79490000000000005</v>
          </cell>
        </row>
        <row r="883">
          <cell r="A883">
            <v>113.09999999999776</v>
          </cell>
          <cell r="B883">
            <v>0.79459999999999997</v>
          </cell>
        </row>
        <row r="884">
          <cell r="A884">
            <v>113.19999999999776</v>
          </cell>
          <cell r="B884">
            <v>0.79420000000000002</v>
          </cell>
        </row>
        <row r="885">
          <cell r="A885">
            <v>113.29999999999775</v>
          </cell>
          <cell r="B885">
            <v>0.79390000000000005</v>
          </cell>
        </row>
        <row r="886">
          <cell r="A886">
            <v>113.39999999999775</v>
          </cell>
          <cell r="B886">
            <v>0.79349999999999998</v>
          </cell>
        </row>
        <row r="887">
          <cell r="A887">
            <v>113.49999999999774</v>
          </cell>
          <cell r="B887">
            <v>0.79320000000000002</v>
          </cell>
        </row>
        <row r="888">
          <cell r="A888">
            <v>113.59999999999773</v>
          </cell>
          <cell r="B888">
            <v>0.79279999999999995</v>
          </cell>
        </row>
        <row r="889">
          <cell r="A889">
            <v>113.69999999999773</v>
          </cell>
          <cell r="B889">
            <v>0.79249999999999998</v>
          </cell>
        </row>
        <row r="890">
          <cell r="A890">
            <v>113.79999999999772</v>
          </cell>
          <cell r="B890">
            <v>0.79210000000000003</v>
          </cell>
        </row>
        <row r="891">
          <cell r="A891">
            <v>113.89999999999772</v>
          </cell>
          <cell r="B891">
            <v>0.79179999999999995</v>
          </cell>
        </row>
        <row r="892">
          <cell r="A892">
            <v>113.99999999999771</v>
          </cell>
          <cell r="B892">
            <v>0.79139999999999999</v>
          </cell>
        </row>
        <row r="893">
          <cell r="A893">
            <v>114.09999999999771</v>
          </cell>
          <cell r="B893">
            <v>0.79110000000000003</v>
          </cell>
        </row>
        <row r="894">
          <cell r="A894">
            <v>114.1999999999977</v>
          </cell>
          <cell r="B894">
            <v>0.79069999999999996</v>
          </cell>
        </row>
        <row r="895">
          <cell r="A895">
            <v>114.29999999999769</v>
          </cell>
          <cell r="B895">
            <v>0.79039999999999999</v>
          </cell>
        </row>
        <row r="896">
          <cell r="A896">
            <v>114.39999999999769</v>
          </cell>
          <cell r="B896">
            <v>0.79</v>
          </cell>
        </row>
        <row r="897">
          <cell r="A897">
            <v>114.49999999999768</v>
          </cell>
          <cell r="B897">
            <v>0.78969999999999996</v>
          </cell>
        </row>
        <row r="898">
          <cell r="A898">
            <v>114.59999999999768</v>
          </cell>
          <cell r="B898">
            <v>0.7893</v>
          </cell>
        </row>
        <row r="899">
          <cell r="A899">
            <v>114.69999999999767</v>
          </cell>
          <cell r="B899">
            <v>0.78900000000000003</v>
          </cell>
        </row>
        <row r="900">
          <cell r="A900">
            <v>114.79999999999767</v>
          </cell>
          <cell r="B900">
            <v>0.78859999999999997</v>
          </cell>
        </row>
        <row r="901">
          <cell r="A901">
            <v>114.89999999999766</v>
          </cell>
          <cell r="B901">
            <v>0.7883</v>
          </cell>
        </row>
        <row r="902">
          <cell r="A902">
            <v>114.99999999999766</v>
          </cell>
          <cell r="B902">
            <v>0.78800000000000003</v>
          </cell>
        </row>
        <row r="903">
          <cell r="A903">
            <v>115.09999999999765</v>
          </cell>
          <cell r="B903">
            <v>0.78759999999999997</v>
          </cell>
        </row>
        <row r="904">
          <cell r="A904">
            <v>115.19999999999764</v>
          </cell>
          <cell r="B904">
            <v>0.78720000000000001</v>
          </cell>
        </row>
        <row r="905">
          <cell r="A905">
            <v>115.29999999999764</v>
          </cell>
          <cell r="B905">
            <v>0.78690000000000004</v>
          </cell>
        </row>
        <row r="906">
          <cell r="A906">
            <v>115.39999999999763</v>
          </cell>
          <cell r="B906">
            <v>0.78659999999999997</v>
          </cell>
        </row>
        <row r="907">
          <cell r="A907">
            <v>115.49999999999763</v>
          </cell>
          <cell r="B907">
            <v>0.78620000000000001</v>
          </cell>
        </row>
        <row r="908">
          <cell r="A908">
            <v>115.59999999999762</v>
          </cell>
          <cell r="B908">
            <v>0.78590000000000004</v>
          </cell>
        </row>
        <row r="909">
          <cell r="A909">
            <v>115.69999999999762</v>
          </cell>
          <cell r="B909">
            <v>0.78549999999999998</v>
          </cell>
        </row>
        <row r="910">
          <cell r="A910">
            <v>115.79999999999761</v>
          </cell>
          <cell r="B910">
            <v>0.78520000000000001</v>
          </cell>
        </row>
        <row r="911">
          <cell r="A911">
            <v>115.8999999999976</v>
          </cell>
          <cell r="B911">
            <v>0.78490000000000004</v>
          </cell>
        </row>
        <row r="912">
          <cell r="A912">
            <v>115.9999999999976</v>
          </cell>
          <cell r="B912">
            <v>0.78449999999999998</v>
          </cell>
        </row>
        <row r="913">
          <cell r="A913">
            <v>116.09999999999759</v>
          </cell>
          <cell r="B913">
            <v>0.78420000000000001</v>
          </cell>
        </row>
        <row r="914">
          <cell r="A914">
            <v>116.19999999999759</v>
          </cell>
          <cell r="B914">
            <v>0.78380000000000005</v>
          </cell>
        </row>
        <row r="915">
          <cell r="A915">
            <v>116.29999999999758</v>
          </cell>
          <cell r="B915">
            <v>0.78349999999999997</v>
          </cell>
        </row>
        <row r="916">
          <cell r="A916">
            <v>116.39999999999758</v>
          </cell>
          <cell r="B916">
            <v>0.78320000000000001</v>
          </cell>
        </row>
        <row r="917">
          <cell r="A917">
            <v>116.49999999999757</v>
          </cell>
          <cell r="B917">
            <v>0.78280000000000005</v>
          </cell>
        </row>
        <row r="918">
          <cell r="A918">
            <v>116.59999999999756</v>
          </cell>
          <cell r="B918">
            <v>0.78249999999999997</v>
          </cell>
        </row>
        <row r="919">
          <cell r="A919">
            <v>116.69999999999756</v>
          </cell>
          <cell r="B919">
            <v>0.78220000000000001</v>
          </cell>
        </row>
        <row r="920">
          <cell r="A920">
            <v>116.79999999999755</v>
          </cell>
          <cell r="B920">
            <v>0.78180000000000005</v>
          </cell>
        </row>
        <row r="921">
          <cell r="A921">
            <v>116.89999999999755</v>
          </cell>
          <cell r="B921">
            <v>0.78149999999999997</v>
          </cell>
        </row>
        <row r="922">
          <cell r="A922">
            <v>116.99999999999754</v>
          </cell>
          <cell r="B922">
            <v>0.78120000000000001</v>
          </cell>
        </row>
        <row r="923">
          <cell r="A923">
            <v>117.09999999999754</v>
          </cell>
          <cell r="B923">
            <v>0.78080000000000005</v>
          </cell>
        </row>
        <row r="924">
          <cell r="A924">
            <v>117.19999999999753</v>
          </cell>
          <cell r="B924">
            <v>0.78049999999999997</v>
          </cell>
        </row>
        <row r="925">
          <cell r="A925">
            <v>117.29999999999752</v>
          </cell>
          <cell r="B925">
            <v>0.7802</v>
          </cell>
        </row>
        <row r="926">
          <cell r="A926">
            <v>117.39999999999752</v>
          </cell>
          <cell r="B926">
            <v>0.77980000000000005</v>
          </cell>
        </row>
        <row r="927">
          <cell r="A927">
            <v>117.49999999999751</v>
          </cell>
          <cell r="B927">
            <v>0.77949999999999997</v>
          </cell>
        </row>
        <row r="928">
          <cell r="A928">
            <v>117.59999999999751</v>
          </cell>
          <cell r="B928">
            <v>0.7792</v>
          </cell>
        </row>
        <row r="929">
          <cell r="A929">
            <v>117.6999999999975</v>
          </cell>
          <cell r="B929">
            <v>0.77880000000000005</v>
          </cell>
        </row>
        <row r="930">
          <cell r="A930">
            <v>117.7999999999975</v>
          </cell>
          <cell r="B930">
            <v>0.77849999999999997</v>
          </cell>
        </row>
        <row r="931">
          <cell r="A931">
            <v>117.89999999999749</v>
          </cell>
          <cell r="B931">
            <v>0.7782</v>
          </cell>
        </row>
        <row r="932">
          <cell r="A932">
            <v>117.99999999999748</v>
          </cell>
          <cell r="B932">
            <v>0.77780000000000005</v>
          </cell>
        </row>
        <row r="933">
          <cell r="A933">
            <v>118.09999999999748</v>
          </cell>
          <cell r="B933">
            <v>0.77749999999999997</v>
          </cell>
        </row>
        <row r="934">
          <cell r="A934">
            <v>118.19999999999747</v>
          </cell>
          <cell r="B934">
            <v>0.7772</v>
          </cell>
        </row>
        <row r="935">
          <cell r="A935">
            <v>118.29999999999747</v>
          </cell>
          <cell r="B935">
            <v>0.77690000000000003</v>
          </cell>
        </row>
        <row r="936">
          <cell r="A936">
            <v>118.39999999999746</v>
          </cell>
          <cell r="B936">
            <v>0.77649999999999997</v>
          </cell>
        </row>
        <row r="937">
          <cell r="A937">
            <v>118.49999999999746</v>
          </cell>
          <cell r="B937">
            <v>0.7762</v>
          </cell>
        </row>
        <row r="938">
          <cell r="A938">
            <v>118.59999999999745</v>
          </cell>
          <cell r="B938">
            <v>0.77590000000000003</v>
          </cell>
        </row>
        <row r="939">
          <cell r="A939">
            <v>118.69999999999744</v>
          </cell>
          <cell r="B939">
            <v>0.77559999999999996</v>
          </cell>
        </row>
        <row r="940">
          <cell r="A940">
            <v>118.79999999999744</v>
          </cell>
          <cell r="B940">
            <v>0.7752</v>
          </cell>
        </row>
        <row r="941">
          <cell r="A941">
            <v>118.89999999999743</v>
          </cell>
          <cell r="B941">
            <v>0.77490000000000003</v>
          </cell>
        </row>
        <row r="942">
          <cell r="A942">
            <v>118.99999999999743</v>
          </cell>
          <cell r="B942">
            <v>0.77459999999999996</v>
          </cell>
        </row>
        <row r="943">
          <cell r="A943">
            <v>119.09999999999742</v>
          </cell>
          <cell r="B943">
            <v>0.77429999999999999</v>
          </cell>
        </row>
        <row r="944">
          <cell r="A944">
            <v>119.19999999999742</v>
          </cell>
          <cell r="B944">
            <v>0.77390000000000003</v>
          </cell>
        </row>
        <row r="945">
          <cell r="A945">
            <v>119.29999999999741</v>
          </cell>
          <cell r="B945">
            <v>0.77359999999999995</v>
          </cell>
        </row>
        <row r="946">
          <cell r="A946">
            <v>119.39999999999741</v>
          </cell>
          <cell r="B946">
            <v>0.77329999999999999</v>
          </cell>
        </row>
        <row r="947">
          <cell r="A947">
            <v>119.4999999999974</v>
          </cell>
          <cell r="B947">
            <v>0.77300000000000002</v>
          </cell>
        </row>
        <row r="948">
          <cell r="A948">
            <v>119.59999999999739</v>
          </cell>
          <cell r="B948">
            <v>0.77270000000000005</v>
          </cell>
        </row>
        <row r="949">
          <cell r="A949">
            <v>119.69999999999739</v>
          </cell>
          <cell r="B949">
            <v>0.77229999999999999</v>
          </cell>
        </row>
        <row r="950">
          <cell r="A950">
            <v>119.79999999999738</v>
          </cell>
          <cell r="B950">
            <v>0.77200000000000002</v>
          </cell>
        </row>
        <row r="951">
          <cell r="A951">
            <v>119.89999999999738</v>
          </cell>
          <cell r="B951">
            <v>0.77170000000000005</v>
          </cell>
        </row>
        <row r="952">
          <cell r="A952">
            <v>119.99999999999737</v>
          </cell>
          <cell r="B952">
            <v>0.77139999999999997</v>
          </cell>
        </row>
        <row r="953">
          <cell r="A953">
            <v>120.09999999999737</v>
          </cell>
          <cell r="B953">
            <v>0.77110000000000001</v>
          </cell>
        </row>
        <row r="954">
          <cell r="A954">
            <v>120.19999999999736</v>
          </cell>
          <cell r="B954">
            <v>0.77070000000000005</v>
          </cell>
        </row>
        <row r="955">
          <cell r="A955">
            <v>120.29999999999735</v>
          </cell>
          <cell r="B955">
            <v>0.77039999999999997</v>
          </cell>
        </row>
        <row r="956">
          <cell r="A956">
            <v>120.39999999999735</v>
          </cell>
          <cell r="B956">
            <v>0.77010000000000001</v>
          </cell>
        </row>
        <row r="957">
          <cell r="A957">
            <v>120.49999999999734</v>
          </cell>
          <cell r="B957">
            <v>0.76980000000000004</v>
          </cell>
        </row>
        <row r="958">
          <cell r="A958">
            <v>120.59999999999734</v>
          </cell>
          <cell r="B958">
            <v>0.76949999999999996</v>
          </cell>
        </row>
        <row r="959">
          <cell r="A959">
            <v>120.69999999999733</v>
          </cell>
          <cell r="B959">
            <v>0.76919999999999999</v>
          </cell>
        </row>
        <row r="960">
          <cell r="A960">
            <v>120.79999999999733</v>
          </cell>
          <cell r="B960">
            <v>0.76890000000000003</v>
          </cell>
        </row>
        <row r="961">
          <cell r="A961">
            <v>120.89999999999732</v>
          </cell>
          <cell r="B961">
            <v>0.76849999999999996</v>
          </cell>
        </row>
        <row r="962">
          <cell r="A962">
            <v>120.99999999999731</v>
          </cell>
          <cell r="B962">
            <v>0.76819999999999999</v>
          </cell>
        </row>
        <row r="963">
          <cell r="A963">
            <v>121.09999999999731</v>
          </cell>
          <cell r="B963">
            <v>0.76790000000000003</v>
          </cell>
        </row>
        <row r="964">
          <cell r="A964">
            <v>121.1999999999973</v>
          </cell>
          <cell r="B964">
            <v>0.76759999999999995</v>
          </cell>
        </row>
        <row r="965">
          <cell r="A965">
            <v>121.2999999999973</v>
          </cell>
          <cell r="B965">
            <v>0.76729999999999998</v>
          </cell>
        </row>
        <row r="966">
          <cell r="A966">
            <v>121.39999999999729</v>
          </cell>
          <cell r="B966">
            <v>0.76700000000000002</v>
          </cell>
        </row>
        <row r="967">
          <cell r="A967">
            <v>121.49999999999729</v>
          </cell>
          <cell r="B967">
            <v>0.76670000000000005</v>
          </cell>
        </row>
        <row r="968">
          <cell r="A968">
            <v>121.59999999999728</v>
          </cell>
          <cell r="B968">
            <v>0.76639999999999997</v>
          </cell>
        </row>
        <row r="969">
          <cell r="A969">
            <v>121.69999999999727</v>
          </cell>
          <cell r="B969">
            <v>0.76600000000000001</v>
          </cell>
        </row>
        <row r="970">
          <cell r="A970">
            <v>121.79999999999727</v>
          </cell>
          <cell r="B970">
            <v>0.76570000000000005</v>
          </cell>
        </row>
        <row r="971">
          <cell r="A971">
            <v>121.89999999999726</v>
          </cell>
          <cell r="B971">
            <v>0.76539999999999997</v>
          </cell>
        </row>
        <row r="972">
          <cell r="A972">
            <v>121.99999999999726</v>
          </cell>
          <cell r="B972">
            <v>0.7651</v>
          </cell>
        </row>
        <row r="973">
          <cell r="A973">
            <v>122.09999999999725</v>
          </cell>
          <cell r="B973">
            <v>0.76480000000000004</v>
          </cell>
        </row>
        <row r="974">
          <cell r="A974">
            <v>122.19999999999725</v>
          </cell>
          <cell r="B974">
            <v>0.76449999999999996</v>
          </cell>
        </row>
        <row r="975">
          <cell r="A975">
            <v>122.29999999999724</v>
          </cell>
          <cell r="B975">
            <v>0.76419999999999999</v>
          </cell>
        </row>
        <row r="976">
          <cell r="A976">
            <v>122.39999999999723</v>
          </cell>
          <cell r="B976">
            <v>0.76390000000000002</v>
          </cell>
        </row>
        <row r="977">
          <cell r="A977">
            <v>122.49999999999723</v>
          </cell>
          <cell r="B977">
            <v>0.76359999999999995</v>
          </cell>
        </row>
        <row r="978">
          <cell r="A978">
            <v>122.59999999999722</v>
          </cell>
          <cell r="B978">
            <v>0.76329999999999998</v>
          </cell>
        </row>
        <row r="979">
          <cell r="A979">
            <v>122.69999999999722</v>
          </cell>
          <cell r="B979">
            <v>0.76300000000000001</v>
          </cell>
        </row>
        <row r="980">
          <cell r="A980">
            <v>122.79999999999721</v>
          </cell>
          <cell r="B980">
            <v>0.76270000000000004</v>
          </cell>
        </row>
        <row r="981">
          <cell r="A981">
            <v>122.89999999999721</v>
          </cell>
          <cell r="B981">
            <v>0.76239999999999997</v>
          </cell>
        </row>
        <row r="982">
          <cell r="A982">
            <v>122.9999999999972</v>
          </cell>
          <cell r="B982">
            <v>0.7621</v>
          </cell>
        </row>
        <row r="983">
          <cell r="A983">
            <v>123.09999999999719</v>
          </cell>
          <cell r="B983">
            <v>0.76180000000000003</v>
          </cell>
        </row>
        <row r="984">
          <cell r="A984">
            <v>123.19999999999719</v>
          </cell>
          <cell r="B984">
            <v>0.76149999999999995</v>
          </cell>
        </row>
        <row r="985">
          <cell r="A985">
            <v>123.29999999999718</v>
          </cell>
          <cell r="B985">
            <v>0.76119999999999999</v>
          </cell>
        </row>
        <row r="986">
          <cell r="A986">
            <v>123.39999999999718</v>
          </cell>
          <cell r="B986">
            <v>0.76080000000000003</v>
          </cell>
        </row>
        <row r="987">
          <cell r="A987">
            <v>123.49999999999717</v>
          </cell>
          <cell r="B987">
            <v>0.76049999999999995</v>
          </cell>
        </row>
        <row r="988">
          <cell r="A988">
            <v>123.59999999999717</v>
          </cell>
          <cell r="B988">
            <v>0.76019999999999999</v>
          </cell>
        </row>
        <row r="989">
          <cell r="A989">
            <v>123.69999999999716</v>
          </cell>
          <cell r="B989">
            <v>0.75990000000000002</v>
          </cell>
        </row>
        <row r="990">
          <cell r="A990">
            <v>123.79999999999715</v>
          </cell>
          <cell r="B990">
            <v>0.75960000000000005</v>
          </cell>
        </row>
        <row r="991">
          <cell r="A991">
            <v>123.89999999999715</v>
          </cell>
          <cell r="B991">
            <v>0.75929999999999997</v>
          </cell>
        </row>
        <row r="992">
          <cell r="A992">
            <v>123.99999999999714</v>
          </cell>
          <cell r="B992">
            <v>0.75900000000000001</v>
          </cell>
        </row>
        <row r="993">
          <cell r="A993">
            <v>124.09999999999714</v>
          </cell>
          <cell r="B993">
            <v>0.75870000000000004</v>
          </cell>
        </row>
        <row r="994">
          <cell r="A994">
            <v>124.19999999999713</v>
          </cell>
          <cell r="B994">
            <v>0.75849999999999995</v>
          </cell>
        </row>
        <row r="995">
          <cell r="A995">
            <v>124.29999999999713</v>
          </cell>
          <cell r="B995">
            <v>0.75819999999999999</v>
          </cell>
        </row>
        <row r="996">
          <cell r="A996">
            <v>124.39999999999712</v>
          </cell>
          <cell r="B996">
            <v>0.75790000000000002</v>
          </cell>
        </row>
        <row r="997">
          <cell r="A997">
            <v>124.49999999999712</v>
          </cell>
          <cell r="B997">
            <v>0.75760000000000005</v>
          </cell>
        </row>
        <row r="998">
          <cell r="A998">
            <v>124.59999999999711</v>
          </cell>
          <cell r="B998">
            <v>0.75729999999999997</v>
          </cell>
        </row>
        <row r="999">
          <cell r="A999">
            <v>124.6999999999971</v>
          </cell>
          <cell r="B999">
            <v>0.75700000000000001</v>
          </cell>
        </row>
        <row r="1000">
          <cell r="A1000">
            <v>124.7999999999971</v>
          </cell>
          <cell r="B1000">
            <v>0.75670000000000004</v>
          </cell>
        </row>
        <row r="1001">
          <cell r="A1001">
            <v>124.89999999999709</v>
          </cell>
          <cell r="B1001">
            <v>0.75639999999999996</v>
          </cell>
        </row>
        <row r="1002">
          <cell r="A1002">
            <v>124.99999999999709</v>
          </cell>
          <cell r="B1002">
            <v>0.75609999999999999</v>
          </cell>
        </row>
        <row r="1003">
          <cell r="A1003">
            <v>125.09999999999708</v>
          </cell>
          <cell r="B1003">
            <v>0.75580000000000003</v>
          </cell>
        </row>
        <row r="1004">
          <cell r="A1004">
            <v>125.19999999999708</v>
          </cell>
          <cell r="B1004">
            <v>0.75549999999999995</v>
          </cell>
        </row>
        <row r="1005">
          <cell r="A1005">
            <v>125.29999999999707</v>
          </cell>
          <cell r="B1005">
            <v>0.75519999999999998</v>
          </cell>
        </row>
        <row r="1006">
          <cell r="A1006">
            <v>125.39999999999706</v>
          </cell>
          <cell r="B1006">
            <v>0.75490000000000002</v>
          </cell>
        </row>
        <row r="1007">
          <cell r="A1007">
            <v>125.49999999999706</v>
          </cell>
          <cell r="B1007">
            <v>0.75460000000000005</v>
          </cell>
        </row>
        <row r="1008">
          <cell r="A1008">
            <v>125.59999999999705</v>
          </cell>
          <cell r="B1008">
            <v>0.75429999999999997</v>
          </cell>
        </row>
        <row r="1009">
          <cell r="A1009">
            <v>125.69999999999705</v>
          </cell>
          <cell r="B1009">
            <v>0.754</v>
          </cell>
        </row>
        <row r="1010">
          <cell r="A1010">
            <v>125.79999999999704</v>
          </cell>
          <cell r="B1010">
            <v>0.75370000000000004</v>
          </cell>
        </row>
        <row r="1011">
          <cell r="A1011">
            <v>125.89999999999704</v>
          </cell>
          <cell r="B1011">
            <v>0.75339999999999996</v>
          </cell>
        </row>
        <row r="1012">
          <cell r="A1012">
            <v>125.99999999999703</v>
          </cell>
          <cell r="B1012">
            <v>0.75319999999999998</v>
          </cell>
        </row>
        <row r="1013">
          <cell r="A1013">
            <v>126.09999999999702</v>
          </cell>
          <cell r="B1013">
            <v>0.75290000000000001</v>
          </cell>
        </row>
        <row r="1014">
          <cell r="A1014">
            <v>126.19999999999702</v>
          </cell>
          <cell r="B1014">
            <v>0.75260000000000005</v>
          </cell>
        </row>
        <row r="1015">
          <cell r="A1015">
            <v>126.29999999999701</v>
          </cell>
          <cell r="B1015">
            <v>0.75229999999999997</v>
          </cell>
        </row>
        <row r="1016">
          <cell r="A1016">
            <v>126.39999999999701</v>
          </cell>
          <cell r="B1016">
            <v>0.752</v>
          </cell>
        </row>
        <row r="1017">
          <cell r="A1017">
            <v>126.499999999997</v>
          </cell>
          <cell r="B1017">
            <v>0.75170000000000003</v>
          </cell>
        </row>
        <row r="1018">
          <cell r="A1018">
            <v>126.599999999997</v>
          </cell>
          <cell r="B1018">
            <v>0.75139999999999996</v>
          </cell>
        </row>
        <row r="1019">
          <cell r="A1019">
            <v>126.69999999999699</v>
          </cell>
          <cell r="B1019">
            <v>0.75109999999999999</v>
          </cell>
        </row>
        <row r="1020">
          <cell r="A1020">
            <v>126.79999999999698</v>
          </cell>
          <cell r="B1020">
            <v>0.75080000000000002</v>
          </cell>
        </row>
        <row r="1021">
          <cell r="A1021">
            <v>126.89999999999698</v>
          </cell>
          <cell r="B1021">
            <v>0.75060000000000004</v>
          </cell>
        </row>
        <row r="1022">
          <cell r="A1022">
            <v>126.99999999999697</v>
          </cell>
          <cell r="B1022">
            <v>0.75029999999999997</v>
          </cell>
        </row>
        <row r="1023">
          <cell r="A1023">
            <v>127.09999999999697</v>
          </cell>
          <cell r="B1023">
            <v>0.75</v>
          </cell>
        </row>
        <row r="1024">
          <cell r="A1024">
            <v>127.19999999999696</v>
          </cell>
          <cell r="B1024">
            <v>0.74970000000000003</v>
          </cell>
        </row>
        <row r="1025">
          <cell r="A1025">
            <v>127.29999999999696</v>
          </cell>
          <cell r="B1025">
            <v>0.74939999999999996</v>
          </cell>
        </row>
        <row r="1026">
          <cell r="A1026">
            <v>127.39999999999695</v>
          </cell>
          <cell r="B1026">
            <v>0.74909999999999999</v>
          </cell>
        </row>
        <row r="1027">
          <cell r="A1027">
            <v>127.49999999999694</v>
          </cell>
          <cell r="B1027">
            <v>0.74890000000000001</v>
          </cell>
        </row>
        <row r="1028">
          <cell r="A1028">
            <v>127.59999999999694</v>
          </cell>
          <cell r="B1028">
            <v>0.74860000000000004</v>
          </cell>
        </row>
        <row r="1029">
          <cell r="A1029">
            <v>127.69999999999693</v>
          </cell>
          <cell r="B1029">
            <v>0.74829999999999997</v>
          </cell>
        </row>
        <row r="1030">
          <cell r="A1030">
            <v>127.79999999999693</v>
          </cell>
          <cell r="B1030">
            <v>0.748</v>
          </cell>
        </row>
        <row r="1031">
          <cell r="A1031">
            <v>127.89999999999692</v>
          </cell>
          <cell r="B1031">
            <v>0.74770000000000003</v>
          </cell>
        </row>
        <row r="1032">
          <cell r="A1032">
            <v>127.99999999999692</v>
          </cell>
          <cell r="B1032">
            <v>0.74739999999999995</v>
          </cell>
        </row>
        <row r="1033">
          <cell r="A1033">
            <v>128.09999999999692</v>
          </cell>
          <cell r="B1033">
            <v>0.74719999999999998</v>
          </cell>
        </row>
        <row r="1034">
          <cell r="A1034">
            <v>128.19999999999692</v>
          </cell>
          <cell r="B1034">
            <v>0.74690000000000001</v>
          </cell>
        </row>
        <row r="1035">
          <cell r="A1035">
            <v>128.29999999999691</v>
          </cell>
          <cell r="B1035">
            <v>0.74660000000000004</v>
          </cell>
        </row>
        <row r="1036">
          <cell r="A1036">
            <v>128.39999999999691</v>
          </cell>
          <cell r="B1036">
            <v>0.74629999999999996</v>
          </cell>
        </row>
        <row r="1037">
          <cell r="A1037">
            <v>128.4999999999969</v>
          </cell>
          <cell r="B1037">
            <v>0.746</v>
          </cell>
        </row>
        <row r="1038">
          <cell r="A1038">
            <v>128.5999999999969</v>
          </cell>
          <cell r="B1038">
            <v>0.74580000000000002</v>
          </cell>
        </row>
        <row r="1039">
          <cell r="A1039">
            <v>128.69999999999689</v>
          </cell>
          <cell r="B1039">
            <v>0.74529999999999996</v>
          </cell>
        </row>
        <row r="1040">
          <cell r="A1040">
            <v>128.79999999999688</v>
          </cell>
          <cell r="B1040">
            <v>0.74519999999999997</v>
          </cell>
        </row>
        <row r="1041">
          <cell r="A1041">
            <v>128.89999999999688</v>
          </cell>
          <cell r="B1041">
            <v>0.74490000000000001</v>
          </cell>
        </row>
        <row r="1042">
          <cell r="A1042">
            <v>128.99999999999687</v>
          </cell>
          <cell r="B1042">
            <v>0.74460000000000004</v>
          </cell>
        </row>
        <row r="1043">
          <cell r="A1043">
            <v>129.09999999999687</v>
          </cell>
          <cell r="B1043">
            <v>0.74439999999999995</v>
          </cell>
        </row>
        <row r="1044">
          <cell r="A1044">
            <v>129.19999999999686</v>
          </cell>
          <cell r="B1044">
            <v>0.74409999999999998</v>
          </cell>
        </row>
        <row r="1045">
          <cell r="A1045">
            <v>129.29999999999686</v>
          </cell>
          <cell r="B1045">
            <v>0.74380000000000002</v>
          </cell>
        </row>
        <row r="1046">
          <cell r="A1046">
            <v>129.39999999999685</v>
          </cell>
          <cell r="B1046">
            <v>0.74350000000000005</v>
          </cell>
        </row>
        <row r="1047">
          <cell r="A1047">
            <v>129.49999999999685</v>
          </cell>
          <cell r="B1047">
            <v>0.74329999999999996</v>
          </cell>
        </row>
        <row r="1048">
          <cell r="A1048">
            <v>129.59999999999684</v>
          </cell>
          <cell r="B1048">
            <v>0.74299999999999999</v>
          </cell>
        </row>
        <row r="1049">
          <cell r="A1049">
            <v>129.69999999999683</v>
          </cell>
          <cell r="B1049">
            <v>0.74270000000000003</v>
          </cell>
        </row>
        <row r="1050">
          <cell r="A1050">
            <v>129.79999999999683</v>
          </cell>
          <cell r="B1050">
            <v>0.74239999999999995</v>
          </cell>
        </row>
        <row r="1051">
          <cell r="A1051">
            <v>129.89999999999682</v>
          </cell>
          <cell r="B1051">
            <v>0.74219999999999997</v>
          </cell>
        </row>
        <row r="1052">
          <cell r="A1052">
            <v>129.99999999999682</v>
          </cell>
          <cell r="B1052">
            <v>0.7419</v>
          </cell>
        </row>
        <row r="1053">
          <cell r="A1053">
            <v>130.09999999999681</v>
          </cell>
          <cell r="B1053">
            <v>0.74160000000000004</v>
          </cell>
        </row>
        <row r="1054">
          <cell r="A1054">
            <v>130.19999999999681</v>
          </cell>
          <cell r="B1054">
            <v>0.74129999999999996</v>
          </cell>
        </row>
        <row r="1055">
          <cell r="A1055">
            <v>130.2999999999968</v>
          </cell>
          <cell r="B1055">
            <v>0.74109999999999998</v>
          </cell>
        </row>
        <row r="1056">
          <cell r="A1056">
            <v>130.39999999999679</v>
          </cell>
          <cell r="B1056">
            <v>0.74080000000000001</v>
          </cell>
        </row>
        <row r="1057">
          <cell r="A1057">
            <v>130.49999999999679</v>
          </cell>
          <cell r="B1057">
            <v>0.74050000000000005</v>
          </cell>
        </row>
        <row r="1058">
          <cell r="A1058">
            <v>130.59999999999678</v>
          </cell>
          <cell r="B1058">
            <v>0.74019999999999997</v>
          </cell>
        </row>
        <row r="1059">
          <cell r="A1059">
            <v>130.69999999999678</v>
          </cell>
          <cell r="B1059">
            <v>0.74</v>
          </cell>
        </row>
        <row r="1060">
          <cell r="A1060">
            <v>130.79999999999677</v>
          </cell>
          <cell r="B1060">
            <v>0.73970000000000002</v>
          </cell>
        </row>
        <row r="1061">
          <cell r="A1061">
            <v>130.89999999999677</v>
          </cell>
          <cell r="B1061">
            <v>0.73939999999999995</v>
          </cell>
        </row>
        <row r="1062">
          <cell r="A1062">
            <v>130.99999999999676</v>
          </cell>
          <cell r="B1062">
            <v>0.73919999999999997</v>
          </cell>
        </row>
        <row r="1063">
          <cell r="A1063">
            <v>131.09999999999675</v>
          </cell>
          <cell r="B1063">
            <v>0.7389</v>
          </cell>
        </row>
        <row r="1064">
          <cell r="A1064">
            <v>131.19999999999675</v>
          </cell>
          <cell r="B1064">
            <v>0.73860000000000003</v>
          </cell>
        </row>
        <row r="1065">
          <cell r="A1065">
            <v>131.29999999999674</v>
          </cell>
          <cell r="B1065">
            <v>0.73829999999999996</v>
          </cell>
        </row>
        <row r="1066">
          <cell r="A1066">
            <v>131.39999999999674</v>
          </cell>
          <cell r="B1066">
            <v>0.73799999999999999</v>
          </cell>
        </row>
        <row r="1067">
          <cell r="A1067">
            <v>131.49999999999673</v>
          </cell>
          <cell r="B1067">
            <v>0.73780000000000001</v>
          </cell>
        </row>
        <row r="1068">
          <cell r="A1068">
            <v>131.59999999999673</v>
          </cell>
          <cell r="B1068">
            <v>0.73750000000000004</v>
          </cell>
        </row>
        <row r="1069">
          <cell r="A1069">
            <v>131.69999999999672</v>
          </cell>
          <cell r="B1069">
            <v>0.73729999999999996</v>
          </cell>
        </row>
        <row r="1070">
          <cell r="A1070">
            <v>131.79999999999671</v>
          </cell>
          <cell r="B1070">
            <v>0.73699999999999999</v>
          </cell>
        </row>
        <row r="1071">
          <cell r="A1071">
            <v>131.89999999999671</v>
          </cell>
          <cell r="B1071">
            <v>0.73670000000000002</v>
          </cell>
        </row>
        <row r="1072">
          <cell r="A1072">
            <v>131.9999999999967</v>
          </cell>
          <cell r="B1072">
            <v>0.73650000000000004</v>
          </cell>
        </row>
        <row r="1073">
          <cell r="A1073">
            <v>132.0999999999967</v>
          </cell>
          <cell r="B1073">
            <v>0.73619999999999997</v>
          </cell>
        </row>
        <row r="1074">
          <cell r="A1074">
            <v>132.19999999999669</v>
          </cell>
          <cell r="B1074">
            <v>0.7359</v>
          </cell>
        </row>
        <row r="1075">
          <cell r="A1075">
            <v>132.29999999999669</v>
          </cell>
          <cell r="B1075">
            <v>0.73570000000000002</v>
          </cell>
        </row>
        <row r="1076">
          <cell r="A1076">
            <v>132.39999999999668</v>
          </cell>
          <cell r="B1076">
            <v>0.73540000000000005</v>
          </cell>
        </row>
        <row r="1077">
          <cell r="A1077">
            <v>132.49999999999667</v>
          </cell>
          <cell r="B1077">
            <v>0.73509999999999998</v>
          </cell>
        </row>
        <row r="1078">
          <cell r="A1078">
            <v>132.59999999999667</v>
          </cell>
          <cell r="B1078">
            <v>0.7349</v>
          </cell>
        </row>
        <row r="1079">
          <cell r="A1079">
            <v>132.69999999999666</v>
          </cell>
          <cell r="B1079">
            <v>0.73460000000000003</v>
          </cell>
        </row>
        <row r="1080">
          <cell r="A1080">
            <v>132.79999999999666</v>
          </cell>
          <cell r="B1080">
            <v>0.73440000000000005</v>
          </cell>
        </row>
        <row r="1081">
          <cell r="A1081">
            <v>132.89999999999665</v>
          </cell>
          <cell r="B1081">
            <v>0.73409999999999997</v>
          </cell>
        </row>
        <row r="1082">
          <cell r="A1082">
            <v>132.99999999999665</v>
          </cell>
          <cell r="B1082">
            <v>0.73380000000000001</v>
          </cell>
        </row>
        <row r="1083">
          <cell r="A1083">
            <v>133.09999999999664</v>
          </cell>
          <cell r="B1083">
            <v>0.73360000000000003</v>
          </cell>
        </row>
        <row r="1084">
          <cell r="A1084">
            <v>133.19999999999663</v>
          </cell>
          <cell r="B1084">
            <v>0.73329999999999995</v>
          </cell>
        </row>
        <row r="1085">
          <cell r="A1085">
            <v>133.29999999999663</v>
          </cell>
          <cell r="B1085">
            <v>0.73299999999999998</v>
          </cell>
        </row>
        <row r="1086">
          <cell r="A1086">
            <v>133.39999999999662</v>
          </cell>
          <cell r="B1086">
            <v>0.73280000000000001</v>
          </cell>
        </row>
        <row r="1087">
          <cell r="A1087">
            <v>133.49999999999662</v>
          </cell>
          <cell r="B1087">
            <v>0.73250000000000004</v>
          </cell>
        </row>
        <row r="1088">
          <cell r="A1088">
            <v>133.59999999999661</v>
          </cell>
          <cell r="B1088">
            <v>0.73229999999999995</v>
          </cell>
        </row>
        <row r="1089">
          <cell r="A1089">
            <v>133.69999999999661</v>
          </cell>
          <cell r="B1089">
            <v>0.73199999999999998</v>
          </cell>
        </row>
        <row r="1090">
          <cell r="A1090">
            <v>133.7999999999966</v>
          </cell>
          <cell r="B1090">
            <v>0.73170000000000002</v>
          </cell>
        </row>
        <row r="1091">
          <cell r="A1091">
            <v>133.8999999999966</v>
          </cell>
          <cell r="B1091">
            <v>0.73150000000000004</v>
          </cell>
        </row>
        <row r="1092">
          <cell r="A1092">
            <v>133.99999999999659</v>
          </cell>
          <cell r="B1092">
            <v>0.73119999999999996</v>
          </cell>
        </row>
        <row r="1093">
          <cell r="A1093">
            <v>134.09999999999658</v>
          </cell>
          <cell r="B1093">
            <v>0.73099999999999998</v>
          </cell>
        </row>
        <row r="1094">
          <cell r="A1094">
            <v>134.19999999999658</v>
          </cell>
          <cell r="B1094">
            <v>0.73070000000000002</v>
          </cell>
        </row>
        <row r="1095">
          <cell r="A1095">
            <v>134.29999999999657</v>
          </cell>
          <cell r="B1095">
            <v>0.73040000000000005</v>
          </cell>
        </row>
        <row r="1096">
          <cell r="A1096">
            <v>134.39999999999657</v>
          </cell>
          <cell r="B1096">
            <v>0.73019999999999996</v>
          </cell>
        </row>
        <row r="1097">
          <cell r="A1097">
            <v>134.49999999999656</v>
          </cell>
          <cell r="B1097">
            <v>0.72989999999999999</v>
          </cell>
        </row>
        <row r="1098">
          <cell r="A1098">
            <v>134.59999999999656</v>
          </cell>
          <cell r="B1098">
            <v>0.72970000000000002</v>
          </cell>
        </row>
        <row r="1099">
          <cell r="A1099">
            <v>134.69999999999655</v>
          </cell>
          <cell r="B1099">
            <v>0.72940000000000005</v>
          </cell>
        </row>
        <row r="1100">
          <cell r="A1100">
            <v>134.79999999999654</v>
          </cell>
          <cell r="B1100">
            <v>0.72919999999999996</v>
          </cell>
        </row>
        <row r="1101">
          <cell r="A1101">
            <v>134.89999999999654</v>
          </cell>
          <cell r="B1101">
            <v>0.72889999999999999</v>
          </cell>
        </row>
        <row r="1102">
          <cell r="A1102">
            <v>134.99999999999653</v>
          </cell>
          <cell r="B1102">
            <v>0.72860000000000003</v>
          </cell>
        </row>
        <row r="1103">
          <cell r="A1103">
            <v>135.09999999999653</v>
          </cell>
          <cell r="B1103">
            <v>0.72840000000000005</v>
          </cell>
        </row>
        <row r="1104">
          <cell r="A1104">
            <v>135.19999999999652</v>
          </cell>
          <cell r="B1104">
            <v>0.72809999999999997</v>
          </cell>
        </row>
        <row r="1105">
          <cell r="A1105">
            <v>135.29999999999652</v>
          </cell>
          <cell r="B1105">
            <v>0.72789999999999999</v>
          </cell>
        </row>
        <row r="1106">
          <cell r="A1106">
            <v>135.39999999999651</v>
          </cell>
          <cell r="B1106">
            <v>0.72760000000000002</v>
          </cell>
        </row>
        <row r="1107">
          <cell r="A1107">
            <v>135.4999999999965</v>
          </cell>
          <cell r="B1107">
            <v>0.72740000000000005</v>
          </cell>
        </row>
        <row r="1108">
          <cell r="A1108">
            <v>135.5999999999965</v>
          </cell>
          <cell r="B1108">
            <v>0.72709999999999997</v>
          </cell>
        </row>
        <row r="1109">
          <cell r="A1109">
            <v>135.69999999999649</v>
          </cell>
          <cell r="B1109">
            <v>0.72689999999999999</v>
          </cell>
        </row>
        <row r="1110">
          <cell r="A1110">
            <v>135.79999999999649</v>
          </cell>
          <cell r="B1110">
            <v>0.72660000000000002</v>
          </cell>
        </row>
        <row r="1111">
          <cell r="A1111">
            <v>135.89999999999648</v>
          </cell>
          <cell r="B1111">
            <v>0.72640000000000005</v>
          </cell>
        </row>
        <row r="1112">
          <cell r="A1112">
            <v>135.99999999999648</v>
          </cell>
          <cell r="B1112">
            <v>0.72609999999999997</v>
          </cell>
        </row>
        <row r="1113">
          <cell r="A1113">
            <v>136.09999999999647</v>
          </cell>
          <cell r="B1113">
            <v>0.72589999999999999</v>
          </cell>
        </row>
        <row r="1114">
          <cell r="A1114">
            <v>136.19999999999646</v>
          </cell>
          <cell r="B1114">
            <v>0.72560000000000002</v>
          </cell>
        </row>
        <row r="1115">
          <cell r="A1115">
            <v>136.29999999999646</v>
          </cell>
          <cell r="B1115">
            <v>0.72540000000000004</v>
          </cell>
        </row>
        <row r="1116">
          <cell r="A1116">
            <v>136.39999999999645</v>
          </cell>
          <cell r="B1116">
            <v>0.72509999999999997</v>
          </cell>
        </row>
        <row r="1117">
          <cell r="A1117">
            <v>136.49999999999645</v>
          </cell>
          <cell r="B1117">
            <v>0.72489999999999999</v>
          </cell>
        </row>
        <row r="1118">
          <cell r="A1118">
            <v>136.59999999999644</v>
          </cell>
          <cell r="B1118">
            <v>0.72460000000000002</v>
          </cell>
        </row>
        <row r="1119">
          <cell r="A1119">
            <v>136.69999999999644</v>
          </cell>
          <cell r="B1119">
            <v>0.72440000000000004</v>
          </cell>
        </row>
        <row r="1120">
          <cell r="A1120">
            <v>136.79999999999643</v>
          </cell>
          <cell r="B1120">
            <v>0.72409999999999997</v>
          </cell>
        </row>
        <row r="1121">
          <cell r="A1121">
            <v>136.89999999999642</v>
          </cell>
          <cell r="B1121">
            <v>0.72389999999999999</v>
          </cell>
        </row>
        <row r="1122">
          <cell r="A1122">
            <v>136.99999999999642</v>
          </cell>
          <cell r="B1122">
            <v>0.72360000000000002</v>
          </cell>
        </row>
        <row r="1123">
          <cell r="A1123">
            <v>137.09999999999641</v>
          </cell>
          <cell r="B1123">
            <v>0.72340000000000004</v>
          </cell>
        </row>
        <row r="1124">
          <cell r="A1124">
            <v>137.19999999999641</v>
          </cell>
          <cell r="B1124">
            <v>0.72309999999999997</v>
          </cell>
        </row>
        <row r="1125">
          <cell r="A1125">
            <v>137.2999999999964</v>
          </cell>
          <cell r="B1125">
            <v>0.72289999999999999</v>
          </cell>
        </row>
        <row r="1126">
          <cell r="A1126">
            <v>137.3999999999964</v>
          </cell>
          <cell r="B1126">
            <v>0.72260000000000002</v>
          </cell>
        </row>
        <row r="1127">
          <cell r="A1127">
            <v>137.49999999999639</v>
          </cell>
          <cell r="B1127">
            <v>0.72240000000000004</v>
          </cell>
        </row>
        <row r="1128">
          <cell r="A1128">
            <v>137.59999999999638</v>
          </cell>
          <cell r="B1128">
            <v>0.72209999999999996</v>
          </cell>
        </row>
        <row r="1129">
          <cell r="A1129">
            <v>137.69999999999638</v>
          </cell>
          <cell r="B1129">
            <v>0.72189999999999999</v>
          </cell>
        </row>
        <row r="1130">
          <cell r="A1130">
            <v>137.79999999999637</v>
          </cell>
          <cell r="B1130">
            <v>0.72160000000000002</v>
          </cell>
        </row>
        <row r="1131">
          <cell r="A1131">
            <v>137.89999999999637</v>
          </cell>
          <cell r="B1131">
            <v>0.72140000000000004</v>
          </cell>
        </row>
        <row r="1132">
          <cell r="A1132">
            <v>137.99999999999636</v>
          </cell>
          <cell r="B1132">
            <v>0.72109999999999996</v>
          </cell>
        </row>
        <row r="1133">
          <cell r="A1133">
            <v>138.09999999999636</v>
          </cell>
          <cell r="B1133">
            <v>0.72089999999999999</v>
          </cell>
        </row>
        <row r="1134">
          <cell r="A1134">
            <v>138.19999999999635</v>
          </cell>
          <cell r="B1134">
            <v>0.72060000000000002</v>
          </cell>
        </row>
        <row r="1135">
          <cell r="A1135">
            <v>138.29999999999634</v>
          </cell>
          <cell r="B1135">
            <v>0.72040000000000004</v>
          </cell>
        </row>
        <row r="1136">
          <cell r="A1136">
            <v>138.39999999999634</v>
          </cell>
          <cell r="B1136">
            <v>0.72019999999999995</v>
          </cell>
        </row>
        <row r="1137">
          <cell r="A1137">
            <v>138.49999999999633</v>
          </cell>
          <cell r="B1137">
            <v>0.72</v>
          </cell>
        </row>
        <row r="1138">
          <cell r="A1138">
            <v>138.59999999999633</v>
          </cell>
          <cell r="B1138">
            <v>0.71970000000000001</v>
          </cell>
        </row>
        <row r="1139">
          <cell r="A1139">
            <v>138.69999999999632</v>
          </cell>
          <cell r="B1139">
            <v>0.71940000000000004</v>
          </cell>
        </row>
        <row r="1140">
          <cell r="A1140">
            <v>138.79999999999632</v>
          </cell>
          <cell r="B1140">
            <v>0.71919999999999995</v>
          </cell>
        </row>
        <row r="1141">
          <cell r="A1141">
            <v>138.89999999999631</v>
          </cell>
          <cell r="B1141">
            <v>0.71889999999999998</v>
          </cell>
        </row>
        <row r="1142">
          <cell r="A1142">
            <v>138.99999999999631</v>
          </cell>
          <cell r="B1142">
            <v>0.71870000000000001</v>
          </cell>
        </row>
        <row r="1143">
          <cell r="A1143">
            <v>139.0999999999963</v>
          </cell>
          <cell r="B1143">
            <v>0.71850000000000003</v>
          </cell>
        </row>
        <row r="1144">
          <cell r="A1144">
            <v>139.19999999999629</v>
          </cell>
          <cell r="B1144">
            <v>0.71830000000000005</v>
          </cell>
        </row>
        <row r="1145">
          <cell r="A1145">
            <v>139.29999999999629</v>
          </cell>
          <cell r="B1145">
            <v>0.71809999999999996</v>
          </cell>
        </row>
        <row r="1146">
          <cell r="A1146">
            <v>139.39999999999628</v>
          </cell>
          <cell r="B1146">
            <v>0.71789999999999998</v>
          </cell>
        </row>
        <row r="1147">
          <cell r="A1147">
            <v>139.49999999999628</v>
          </cell>
          <cell r="B1147">
            <v>0.7177</v>
          </cell>
        </row>
        <row r="1148">
          <cell r="A1148">
            <v>139.59999999999627</v>
          </cell>
          <cell r="B1148">
            <v>0.71750000000000003</v>
          </cell>
        </row>
        <row r="1149">
          <cell r="A1149">
            <v>139.69999999999627</v>
          </cell>
          <cell r="B1149">
            <v>0.71730000000000005</v>
          </cell>
        </row>
        <row r="1150">
          <cell r="A1150">
            <v>139.79999999999626</v>
          </cell>
          <cell r="B1150">
            <v>0.71709999999999996</v>
          </cell>
        </row>
        <row r="1151">
          <cell r="A1151">
            <v>139.89999999999625</v>
          </cell>
          <cell r="B1151">
            <v>0.71689999999999998</v>
          </cell>
        </row>
        <row r="1152">
          <cell r="A1152">
            <v>139.99999999999625</v>
          </cell>
          <cell r="B1152">
            <v>0.7167</v>
          </cell>
        </row>
        <row r="1153">
          <cell r="A1153">
            <v>140.09999999999624</v>
          </cell>
          <cell r="B1153">
            <v>0.71650000000000003</v>
          </cell>
        </row>
        <row r="1154">
          <cell r="A1154">
            <v>140.19999999999624</v>
          </cell>
          <cell r="B1154">
            <v>0.71630000000000005</v>
          </cell>
        </row>
        <row r="1155">
          <cell r="A1155">
            <v>140.29999999999623</v>
          </cell>
          <cell r="B1155">
            <v>0.71609999999999996</v>
          </cell>
        </row>
        <row r="1156">
          <cell r="A1156">
            <v>140.39999999999623</v>
          </cell>
          <cell r="B1156">
            <v>0.71589999999999998</v>
          </cell>
        </row>
        <row r="1157">
          <cell r="A1157">
            <v>140.49999999999622</v>
          </cell>
          <cell r="B1157">
            <v>0.7157</v>
          </cell>
        </row>
        <row r="1158">
          <cell r="A1158">
            <v>140.59999999999621</v>
          </cell>
          <cell r="B1158">
            <v>0.71550000000000002</v>
          </cell>
        </row>
        <row r="1159">
          <cell r="A1159">
            <v>140.69999999999621</v>
          </cell>
          <cell r="B1159">
            <v>0.71530000000000005</v>
          </cell>
        </row>
        <row r="1160">
          <cell r="A1160">
            <v>140.7999999999962</v>
          </cell>
          <cell r="B1160">
            <v>0.71509999999999996</v>
          </cell>
        </row>
        <row r="1161">
          <cell r="A1161">
            <v>140.8999999999962</v>
          </cell>
          <cell r="B1161">
            <v>0.71489999999999998</v>
          </cell>
        </row>
        <row r="1162">
          <cell r="A1162">
            <v>140.99999999999619</v>
          </cell>
          <cell r="B1162">
            <v>0.7147</v>
          </cell>
        </row>
        <row r="1163">
          <cell r="A1163">
            <v>141.09999999999619</v>
          </cell>
          <cell r="B1163">
            <v>0.71450000000000002</v>
          </cell>
        </row>
        <row r="1164">
          <cell r="A1164">
            <v>141.19999999999618</v>
          </cell>
          <cell r="B1164">
            <v>0.71430000000000005</v>
          </cell>
        </row>
        <row r="1165">
          <cell r="A1165">
            <v>141.29999999999617</v>
          </cell>
          <cell r="B1165">
            <v>0.71409999999999996</v>
          </cell>
        </row>
        <row r="1166">
          <cell r="A1166">
            <v>141.39999999999617</v>
          </cell>
          <cell r="B1166">
            <v>0.71389999999999998</v>
          </cell>
        </row>
        <row r="1167">
          <cell r="A1167">
            <v>141.49999999999616</v>
          </cell>
          <cell r="B1167">
            <v>0.7137</v>
          </cell>
        </row>
        <row r="1168">
          <cell r="A1168">
            <v>141.59999999999616</v>
          </cell>
          <cell r="B1168">
            <v>0.71350000000000002</v>
          </cell>
        </row>
        <row r="1169">
          <cell r="A1169">
            <v>141.69999999999615</v>
          </cell>
          <cell r="B1169">
            <v>0.71330000000000005</v>
          </cell>
        </row>
        <row r="1170">
          <cell r="A1170">
            <v>141.79999999999615</v>
          </cell>
          <cell r="B1170">
            <v>0.71309999999999996</v>
          </cell>
        </row>
        <row r="1171">
          <cell r="A1171">
            <v>141.89999999999614</v>
          </cell>
          <cell r="B1171">
            <v>0.71289999999999998</v>
          </cell>
        </row>
        <row r="1172">
          <cell r="A1172">
            <v>141.99999999999613</v>
          </cell>
          <cell r="B1172">
            <v>0.7127</v>
          </cell>
        </row>
        <row r="1173">
          <cell r="A1173">
            <v>142.09999999999613</v>
          </cell>
          <cell r="B1173">
            <v>0.71250000000000002</v>
          </cell>
        </row>
        <row r="1174">
          <cell r="A1174">
            <v>142.19999999999612</v>
          </cell>
          <cell r="B1174">
            <v>0.71230000000000004</v>
          </cell>
        </row>
        <row r="1175">
          <cell r="A1175">
            <v>142.29999999999612</v>
          </cell>
          <cell r="B1175">
            <v>0.71209999999999996</v>
          </cell>
        </row>
        <row r="1176">
          <cell r="A1176">
            <v>142.39999999999611</v>
          </cell>
          <cell r="B1176">
            <v>0.71189999999999998</v>
          </cell>
        </row>
        <row r="1177">
          <cell r="A1177">
            <v>142.49999999999611</v>
          </cell>
          <cell r="B1177">
            <v>0.7117</v>
          </cell>
        </row>
        <row r="1178">
          <cell r="A1178">
            <v>142.5999999999961</v>
          </cell>
          <cell r="B1178">
            <v>0.71150000000000002</v>
          </cell>
        </row>
        <row r="1179">
          <cell r="A1179">
            <v>142.69999999999609</v>
          </cell>
          <cell r="B1179">
            <v>0.71130000000000004</v>
          </cell>
        </row>
        <row r="1180">
          <cell r="A1180">
            <v>142.79999999999609</v>
          </cell>
          <cell r="B1180">
            <v>0.71109999999999995</v>
          </cell>
        </row>
        <row r="1181">
          <cell r="A1181">
            <v>142.89999999999608</v>
          </cell>
          <cell r="B1181">
            <v>0.71089999999999998</v>
          </cell>
        </row>
        <row r="1182">
          <cell r="A1182">
            <v>142.99999999999608</v>
          </cell>
          <cell r="B1182">
            <v>0.70920000000000005</v>
          </cell>
        </row>
        <row r="1183">
          <cell r="A1183">
            <v>143.09999999999607</v>
          </cell>
          <cell r="B1183">
            <v>0.70899999999999996</v>
          </cell>
        </row>
        <row r="1184">
          <cell r="A1184">
            <v>143.19999999999607</v>
          </cell>
          <cell r="B1184">
            <v>0.70879999999999999</v>
          </cell>
        </row>
        <row r="1185">
          <cell r="A1185">
            <v>143.29999999999606</v>
          </cell>
          <cell r="B1185">
            <v>0.70850000000000002</v>
          </cell>
        </row>
        <row r="1186">
          <cell r="A1186">
            <v>143.39999999999606</v>
          </cell>
          <cell r="B1186">
            <v>0.70830000000000004</v>
          </cell>
        </row>
        <row r="1187">
          <cell r="A1187">
            <v>143.49999999999605</v>
          </cell>
          <cell r="B1187">
            <v>0.70809999999999995</v>
          </cell>
        </row>
        <row r="1188">
          <cell r="A1188">
            <v>143.59999999999604</v>
          </cell>
          <cell r="B1188">
            <v>0.70789999999999997</v>
          </cell>
        </row>
        <row r="1189">
          <cell r="A1189">
            <v>143.69999999999604</v>
          </cell>
          <cell r="B1189">
            <v>0.70760000000000001</v>
          </cell>
        </row>
        <row r="1190">
          <cell r="A1190">
            <v>143.79999999999603</v>
          </cell>
          <cell r="B1190">
            <v>0.70740000000000003</v>
          </cell>
        </row>
        <row r="1191">
          <cell r="A1191">
            <v>143.89999999999603</v>
          </cell>
          <cell r="B1191">
            <v>0.70720000000000005</v>
          </cell>
        </row>
        <row r="1192">
          <cell r="A1192">
            <v>143.99999999999602</v>
          </cell>
          <cell r="B1192">
            <v>0.70689999999999997</v>
          </cell>
        </row>
        <row r="1193">
          <cell r="A1193">
            <v>144.09999999999602</v>
          </cell>
          <cell r="B1193">
            <v>0.70669999999999999</v>
          </cell>
        </row>
        <row r="1194">
          <cell r="A1194">
            <v>144.19999999999601</v>
          </cell>
          <cell r="B1194">
            <v>0.70650000000000002</v>
          </cell>
        </row>
        <row r="1195">
          <cell r="A1195">
            <v>144.299999999996</v>
          </cell>
          <cell r="B1195">
            <v>0.70630000000000004</v>
          </cell>
        </row>
        <row r="1196">
          <cell r="A1196">
            <v>144.399999999996</v>
          </cell>
          <cell r="B1196">
            <v>0.70599999999999996</v>
          </cell>
        </row>
        <row r="1197">
          <cell r="A1197">
            <v>144.49999999999599</v>
          </cell>
          <cell r="B1197">
            <v>0.70579999999999998</v>
          </cell>
        </row>
        <row r="1198">
          <cell r="A1198">
            <v>144.59999999999599</v>
          </cell>
          <cell r="B1198">
            <v>0.7056</v>
          </cell>
        </row>
        <row r="1199">
          <cell r="A1199">
            <v>144.69999999999598</v>
          </cell>
          <cell r="B1199">
            <v>0.70540000000000003</v>
          </cell>
        </row>
        <row r="1200">
          <cell r="A1200">
            <v>144.79999999999598</v>
          </cell>
          <cell r="B1200">
            <v>0.70509999999999995</v>
          </cell>
        </row>
        <row r="1201">
          <cell r="A1201">
            <v>144.89999999999597</v>
          </cell>
          <cell r="B1201">
            <v>0.70489999999999997</v>
          </cell>
        </row>
        <row r="1202">
          <cell r="A1202">
            <v>144.99999999999596</v>
          </cell>
          <cell r="B1202">
            <v>0.70469999999999999</v>
          </cell>
        </row>
        <row r="1203">
          <cell r="A1203">
            <v>145.09999999999596</v>
          </cell>
          <cell r="B1203">
            <v>0.70450000000000002</v>
          </cell>
        </row>
        <row r="1204">
          <cell r="A1204">
            <v>145.19999999999595</v>
          </cell>
          <cell r="B1204">
            <v>0.70420000000000005</v>
          </cell>
        </row>
        <row r="1205">
          <cell r="A1205">
            <v>145.29999999999595</v>
          </cell>
          <cell r="B1205">
            <v>0.70399999999999996</v>
          </cell>
        </row>
        <row r="1206">
          <cell r="A1206">
            <v>145.39999999999594</v>
          </cell>
          <cell r="B1206">
            <v>0.70379999999999998</v>
          </cell>
        </row>
        <row r="1207">
          <cell r="A1207">
            <v>145.49999999999594</v>
          </cell>
          <cell r="B1207">
            <v>0.7036</v>
          </cell>
        </row>
        <row r="1208">
          <cell r="A1208">
            <v>145.59999999999593</v>
          </cell>
          <cell r="B1208">
            <v>0.70330000000000004</v>
          </cell>
        </row>
        <row r="1209">
          <cell r="A1209">
            <v>145.69999999999592</v>
          </cell>
          <cell r="B1209">
            <v>0.70309999999999995</v>
          </cell>
        </row>
        <row r="1210">
          <cell r="A1210">
            <v>145.79999999999592</v>
          </cell>
          <cell r="B1210">
            <v>0.70289999999999997</v>
          </cell>
        </row>
        <row r="1211">
          <cell r="A1211">
            <v>145.89999999999591</v>
          </cell>
          <cell r="B1211">
            <v>0.70269999999999999</v>
          </cell>
        </row>
        <row r="1212">
          <cell r="A1212">
            <v>145.99999999999591</v>
          </cell>
          <cell r="B1212">
            <v>0.70250000000000001</v>
          </cell>
        </row>
        <row r="1213">
          <cell r="A1213">
            <v>146.0999999999959</v>
          </cell>
          <cell r="B1213">
            <v>0.70220000000000005</v>
          </cell>
        </row>
        <row r="1214">
          <cell r="A1214">
            <v>146.1999999999959</v>
          </cell>
          <cell r="B1214">
            <v>0.70199999999999996</v>
          </cell>
        </row>
        <row r="1215">
          <cell r="A1215">
            <v>146.29999999999589</v>
          </cell>
          <cell r="B1215">
            <v>0.70179999999999998</v>
          </cell>
        </row>
        <row r="1216">
          <cell r="A1216">
            <v>146.39999999999588</v>
          </cell>
          <cell r="B1216">
            <v>0.7016</v>
          </cell>
        </row>
        <row r="1217">
          <cell r="A1217">
            <v>146.49999999999588</v>
          </cell>
          <cell r="B1217">
            <v>0.70130000000000003</v>
          </cell>
        </row>
        <row r="1218">
          <cell r="A1218">
            <v>146.59999999999587</v>
          </cell>
          <cell r="B1218">
            <v>0.70109999999999995</v>
          </cell>
        </row>
        <row r="1219">
          <cell r="A1219">
            <v>146.69999999999587</v>
          </cell>
          <cell r="B1219">
            <v>0.70089999999999997</v>
          </cell>
        </row>
        <row r="1220">
          <cell r="A1220">
            <v>146.79999999999586</v>
          </cell>
          <cell r="B1220">
            <v>0.70069999999999999</v>
          </cell>
        </row>
        <row r="1221">
          <cell r="A1221">
            <v>146.89999999999586</v>
          </cell>
          <cell r="B1221">
            <v>0.70050000000000001</v>
          </cell>
        </row>
        <row r="1222">
          <cell r="A1222">
            <v>146.99999999999585</v>
          </cell>
          <cell r="B1222">
            <v>0.70020000000000004</v>
          </cell>
        </row>
        <row r="1223">
          <cell r="A1223">
            <v>147.09999999999584</v>
          </cell>
          <cell r="B1223">
            <v>0.7</v>
          </cell>
        </row>
        <row r="1224">
          <cell r="A1224">
            <v>147.19999999999584</v>
          </cell>
          <cell r="B1224">
            <v>0.69979999999999998</v>
          </cell>
        </row>
        <row r="1225">
          <cell r="A1225">
            <v>147.29999999999583</v>
          </cell>
          <cell r="B1225">
            <v>0.6996</v>
          </cell>
        </row>
        <row r="1226">
          <cell r="A1226">
            <v>147.39999999999583</v>
          </cell>
          <cell r="B1226">
            <v>0.69940000000000002</v>
          </cell>
        </row>
        <row r="1227">
          <cell r="A1227">
            <v>147.49999999999582</v>
          </cell>
          <cell r="B1227">
            <v>0.69920000000000004</v>
          </cell>
        </row>
        <row r="1228">
          <cell r="A1228">
            <v>147.59999999999582</v>
          </cell>
          <cell r="B1228">
            <v>0.69889999999999997</v>
          </cell>
        </row>
        <row r="1229">
          <cell r="A1229">
            <v>147.69999999999581</v>
          </cell>
          <cell r="B1229">
            <v>0.69869999999999999</v>
          </cell>
        </row>
        <row r="1230">
          <cell r="A1230">
            <v>147.7999999999958</v>
          </cell>
          <cell r="B1230">
            <v>0.69850000000000001</v>
          </cell>
        </row>
        <row r="1231">
          <cell r="A1231">
            <v>147.8999999999958</v>
          </cell>
          <cell r="B1231">
            <v>0.69830000000000003</v>
          </cell>
        </row>
        <row r="1232">
          <cell r="A1232">
            <v>147.99999999999579</v>
          </cell>
          <cell r="B1232">
            <v>0.69810000000000005</v>
          </cell>
        </row>
        <row r="1233">
          <cell r="A1233">
            <v>148.09999999999579</v>
          </cell>
          <cell r="B1233">
            <v>0.69789999999999996</v>
          </cell>
        </row>
        <row r="1234">
          <cell r="A1234">
            <v>148.19999999999578</v>
          </cell>
          <cell r="B1234">
            <v>0.6976</v>
          </cell>
        </row>
        <row r="1235">
          <cell r="A1235">
            <v>148.29999999999578</v>
          </cell>
          <cell r="B1235">
            <v>0.69740000000000002</v>
          </cell>
        </row>
        <row r="1236">
          <cell r="A1236">
            <v>148.39999999999577</v>
          </cell>
          <cell r="B1236">
            <v>0.69720000000000004</v>
          </cell>
        </row>
        <row r="1237">
          <cell r="A1237">
            <v>148.49999999999577</v>
          </cell>
          <cell r="B1237">
            <v>0.69699999999999995</v>
          </cell>
        </row>
        <row r="1238">
          <cell r="A1238">
            <v>148.59999999999576</v>
          </cell>
          <cell r="B1238">
            <v>0.69679999999999997</v>
          </cell>
        </row>
        <row r="1239">
          <cell r="A1239">
            <v>148.69999999999575</v>
          </cell>
          <cell r="B1239">
            <v>0.6966</v>
          </cell>
        </row>
        <row r="1240">
          <cell r="A1240">
            <v>148.79999999999575</v>
          </cell>
          <cell r="B1240">
            <v>0.69630000000000003</v>
          </cell>
        </row>
        <row r="1241">
          <cell r="A1241">
            <v>148.89999999999574</v>
          </cell>
          <cell r="B1241">
            <v>0.69610000000000005</v>
          </cell>
        </row>
        <row r="1242">
          <cell r="A1242">
            <v>148.99999999999574</v>
          </cell>
          <cell r="B1242">
            <v>0.69589999999999996</v>
          </cell>
        </row>
        <row r="1243">
          <cell r="A1243">
            <v>149.09999999999573</v>
          </cell>
          <cell r="B1243">
            <v>0.69569999999999999</v>
          </cell>
        </row>
        <row r="1244">
          <cell r="A1244">
            <v>149.19999999999573</v>
          </cell>
          <cell r="B1244">
            <v>0.69550000000000001</v>
          </cell>
        </row>
        <row r="1245">
          <cell r="A1245">
            <v>149.29999999999572</v>
          </cell>
          <cell r="B1245">
            <v>0.69530000000000003</v>
          </cell>
        </row>
        <row r="1246">
          <cell r="A1246">
            <v>149.39999999999571</v>
          </cell>
          <cell r="B1246">
            <v>0.69510000000000005</v>
          </cell>
        </row>
        <row r="1247">
          <cell r="A1247">
            <v>149.49999999999571</v>
          </cell>
          <cell r="B1247">
            <v>0.69479999999999997</v>
          </cell>
        </row>
        <row r="1248">
          <cell r="A1248">
            <v>149.5999999999957</v>
          </cell>
          <cell r="B1248">
            <v>0.6946</v>
          </cell>
        </row>
        <row r="1249">
          <cell r="A1249">
            <v>149.6999999999957</v>
          </cell>
          <cell r="B1249">
            <v>0.69440000000000002</v>
          </cell>
        </row>
        <row r="1250">
          <cell r="A1250">
            <v>149.79999999999569</v>
          </cell>
          <cell r="B1250">
            <v>0.69420000000000004</v>
          </cell>
        </row>
        <row r="1251">
          <cell r="A1251">
            <v>149.89999999999569</v>
          </cell>
          <cell r="B1251">
            <v>0.69399999999999995</v>
          </cell>
        </row>
        <row r="1252">
          <cell r="A1252">
            <v>149.99999999999568</v>
          </cell>
          <cell r="B1252">
            <v>0.69379999999999997</v>
          </cell>
        </row>
        <row r="1253">
          <cell r="A1253">
            <v>150.09999999999567</v>
          </cell>
          <cell r="B1253">
            <v>0.69359999999999999</v>
          </cell>
        </row>
        <row r="1254">
          <cell r="A1254">
            <v>150.19999999999567</v>
          </cell>
          <cell r="B1254">
            <v>0.69340000000000002</v>
          </cell>
        </row>
        <row r="1255">
          <cell r="A1255">
            <v>150.29999999999566</v>
          </cell>
          <cell r="B1255">
            <v>0.69320000000000004</v>
          </cell>
        </row>
        <row r="1256">
          <cell r="A1256">
            <v>150.39999999999566</v>
          </cell>
          <cell r="B1256">
            <v>0.69289999999999996</v>
          </cell>
        </row>
        <row r="1257">
          <cell r="A1257">
            <v>150.49999999999565</v>
          </cell>
          <cell r="B1257">
            <v>0.69269999999999998</v>
          </cell>
        </row>
        <row r="1258">
          <cell r="A1258">
            <v>150.59999999999565</v>
          </cell>
          <cell r="B1258">
            <v>0.6925</v>
          </cell>
        </row>
        <row r="1259">
          <cell r="A1259">
            <v>150.69999999999564</v>
          </cell>
          <cell r="B1259">
            <v>0.69230000000000003</v>
          </cell>
        </row>
        <row r="1260">
          <cell r="A1260">
            <v>150.79999999999563</v>
          </cell>
          <cell r="B1260">
            <v>0.69210000000000005</v>
          </cell>
        </row>
        <row r="1261">
          <cell r="A1261">
            <v>150.89999999999563</v>
          </cell>
          <cell r="B1261">
            <v>0.69189999999999996</v>
          </cell>
        </row>
        <row r="1262">
          <cell r="A1262">
            <v>150.99999999999562</v>
          </cell>
          <cell r="B1262">
            <v>0.69169999999999998</v>
          </cell>
        </row>
        <row r="1263">
          <cell r="A1263">
            <v>151.09999999999562</v>
          </cell>
          <cell r="B1263">
            <v>0.6915</v>
          </cell>
        </row>
        <row r="1264">
          <cell r="A1264">
            <v>151.19999999999561</v>
          </cell>
          <cell r="B1264">
            <v>0.69130000000000003</v>
          </cell>
        </row>
        <row r="1265">
          <cell r="A1265">
            <v>151.29999999999561</v>
          </cell>
          <cell r="B1265">
            <v>0.69110000000000005</v>
          </cell>
        </row>
        <row r="1266">
          <cell r="A1266">
            <v>151.3999999999956</v>
          </cell>
          <cell r="B1266">
            <v>0.69079999999999997</v>
          </cell>
        </row>
        <row r="1267">
          <cell r="A1267">
            <v>151.49999999999559</v>
          </cell>
          <cell r="B1267">
            <v>0.69059999999999999</v>
          </cell>
        </row>
        <row r="1268">
          <cell r="A1268">
            <v>151.59999999999559</v>
          </cell>
          <cell r="B1268">
            <v>0.69040000000000001</v>
          </cell>
        </row>
        <row r="1269">
          <cell r="A1269">
            <v>151.69999999999558</v>
          </cell>
          <cell r="B1269">
            <v>0.69020000000000004</v>
          </cell>
        </row>
        <row r="1270">
          <cell r="A1270">
            <v>151.79999999999558</v>
          </cell>
          <cell r="B1270">
            <v>0.69</v>
          </cell>
        </row>
        <row r="1271">
          <cell r="A1271">
            <v>151.89999999999557</v>
          </cell>
          <cell r="B1271">
            <v>0.68979999999999997</v>
          </cell>
        </row>
        <row r="1272">
          <cell r="A1272">
            <v>151.99999999999557</v>
          </cell>
          <cell r="B1272">
            <v>0.68959999999999999</v>
          </cell>
        </row>
        <row r="1273">
          <cell r="A1273">
            <v>152.09999999999556</v>
          </cell>
          <cell r="B1273">
            <v>0.68940000000000001</v>
          </cell>
        </row>
        <row r="1274">
          <cell r="A1274">
            <v>152.19999999999555</v>
          </cell>
          <cell r="B1274">
            <v>0.68920000000000003</v>
          </cell>
        </row>
        <row r="1275">
          <cell r="A1275">
            <v>152.29999999999555</v>
          </cell>
          <cell r="B1275">
            <v>0.68899999999999995</v>
          </cell>
        </row>
        <row r="1276">
          <cell r="A1276">
            <v>152.39999999999554</v>
          </cell>
          <cell r="B1276">
            <v>0.68879999999999997</v>
          </cell>
        </row>
        <row r="1277">
          <cell r="A1277">
            <v>152.49999999999554</v>
          </cell>
          <cell r="B1277">
            <v>0.68859999999999999</v>
          </cell>
        </row>
        <row r="1278">
          <cell r="A1278">
            <v>152.59999999999553</v>
          </cell>
          <cell r="B1278">
            <v>0.68840000000000001</v>
          </cell>
        </row>
        <row r="1279">
          <cell r="A1279">
            <v>152.69999999999553</v>
          </cell>
          <cell r="B1279">
            <v>0.68820000000000003</v>
          </cell>
        </row>
        <row r="1280">
          <cell r="A1280">
            <v>152.79999999999552</v>
          </cell>
          <cell r="B1280">
            <v>0.68799999999999994</v>
          </cell>
        </row>
        <row r="1281">
          <cell r="A1281">
            <v>152.89999999999552</v>
          </cell>
          <cell r="B1281">
            <v>0.68779999999999997</v>
          </cell>
        </row>
        <row r="1282">
          <cell r="A1282">
            <v>152.99999999999551</v>
          </cell>
          <cell r="B1282">
            <v>0.6875</v>
          </cell>
        </row>
        <row r="1283">
          <cell r="A1283">
            <v>153.0999999999955</v>
          </cell>
          <cell r="B1283">
            <v>0.68730000000000002</v>
          </cell>
        </row>
        <row r="1284">
          <cell r="A1284">
            <v>153.1999999999955</v>
          </cell>
          <cell r="B1284">
            <v>0.68710000000000004</v>
          </cell>
        </row>
        <row r="1285">
          <cell r="A1285">
            <v>153.29999999999549</v>
          </cell>
          <cell r="B1285">
            <v>0.68689999999999996</v>
          </cell>
        </row>
        <row r="1286">
          <cell r="A1286">
            <v>153.39999999999549</v>
          </cell>
          <cell r="B1286">
            <v>0.68669999999999998</v>
          </cell>
        </row>
        <row r="1287">
          <cell r="A1287">
            <v>153.49999999999548</v>
          </cell>
          <cell r="B1287">
            <v>0.6865</v>
          </cell>
        </row>
        <row r="1288">
          <cell r="A1288">
            <v>153.59999999999548</v>
          </cell>
          <cell r="B1288">
            <v>0.68630000000000002</v>
          </cell>
        </row>
        <row r="1289">
          <cell r="A1289">
            <v>153.69999999999547</v>
          </cell>
          <cell r="B1289">
            <v>0.68610000000000004</v>
          </cell>
        </row>
        <row r="1290">
          <cell r="A1290">
            <v>153.79999999999546</v>
          </cell>
          <cell r="B1290">
            <v>0.68589999999999995</v>
          </cell>
        </row>
        <row r="1291">
          <cell r="A1291">
            <v>153.89999999999546</v>
          </cell>
          <cell r="B1291">
            <v>0.68569999999999998</v>
          </cell>
        </row>
        <row r="1292">
          <cell r="A1292">
            <v>153.99999999999545</v>
          </cell>
          <cell r="B1292">
            <v>0.6855</v>
          </cell>
        </row>
        <row r="1293">
          <cell r="A1293">
            <v>154.09999999999545</v>
          </cell>
          <cell r="B1293">
            <v>0.68530000000000002</v>
          </cell>
        </row>
        <row r="1294">
          <cell r="A1294">
            <v>154.19999999999544</v>
          </cell>
          <cell r="B1294">
            <v>0.68510000000000004</v>
          </cell>
        </row>
        <row r="1295">
          <cell r="A1295">
            <v>154.29999999999544</v>
          </cell>
          <cell r="B1295">
            <v>0.68489999999999995</v>
          </cell>
        </row>
        <row r="1296">
          <cell r="A1296">
            <v>154.39999999999543</v>
          </cell>
          <cell r="B1296">
            <v>0.68469999999999998</v>
          </cell>
        </row>
        <row r="1297">
          <cell r="A1297">
            <v>154.49999999999542</v>
          </cell>
          <cell r="B1297">
            <v>0.6845</v>
          </cell>
        </row>
        <row r="1298">
          <cell r="A1298">
            <v>154.59999999999542</v>
          </cell>
          <cell r="B1298">
            <v>0.68430000000000002</v>
          </cell>
        </row>
        <row r="1299">
          <cell r="A1299">
            <v>154.69999999999541</v>
          </cell>
          <cell r="B1299">
            <v>0.68410000000000004</v>
          </cell>
        </row>
        <row r="1300">
          <cell r="A1300">
            <v>154.79999999999541</v>
          </cell>
          <cell r="B1300">
            <v>0.68389999999999995</v>
          </cell>
        </row>
        <row r="1301">
          <cell r="A1301">
            <v>154.8999999999954</v>
          </cell>
          <cell r="B1301">
            <v>0.68369999999999997</v>
          </cell>
        </row>
        <row r="1302">
          <cell r="A1302">
            <v>154.9999999999954</v>
          </cell>
          <cell r="B1302">
            <v>0.6835</v>
          </cell>
        </row>
        <row r="1303">
          <cell r="A1303">
            <v>155.09999999999539</v>
          </cell>
          <cell r="B1303">
            <v>0.68330000000000002</v>
          </cell>
        </row>
        <row r="1304">
          <cell r="A1304">
            <v>155.19999999999538</v>
          </cell>
          <cell r="B1304">
            <v>0.68310000000000004</v>
          </cell>
        </row>
        <row r="1305">
          <cell r="A1305">
            <v>155.29999999999538</v>
          </cell>
          <cell r="B1305">
            <v>0.68289999999999995</v>
          </cell>
        </row>
        <row r="1306">
          <cell r="A1306">
            <v>155.39999999999537</v>
          </cell>
          <cell r="B1306">
            <v>0.68269999999999997</v>
          </cell>
        </row>
        <row r="1307">
          <cell r="A1307">
            <v>155.49999999999537</v>
          </cell>
          <cell r="B1307">
            <v>0.6825</v>
          </cell>
        </row>
        <row r="1308">
          <cell r="A1308">
            <v>155.59999999999536</v>
          </cell>
          <cell r="B1308">
            <v>0.68230000000000002</v>
          </cell>
        </row>
        <row r="1309">
          <cell r="A1309">
            <v>155.69999999999536</v>
          </cell>
          <cell r="B1309">
            <v>0.68210000000000004</v>
          </cell>
        </row>
        <row r="1310">
          <cell r="A1310">
            <v>155.79999999999535</v>
          </cell>
          <cell r="B1310">
            <v>0.68189999999999995</v>
          </cell>
        </row>
        <row r="1311">
          <cell r="A1311">
            <v>155.89999999999534</v>
          </cell>
          <cell r="B1311">
            <v>0.68169999999999997</v>
          </cell>
        </row>
        <row r="1312">
          <cell r="A1312">
            <v>155.99999999999534</v>
          </cell>
          <cell r="B1312">
            <v>0.68149999999999999</v>
          </cell>
        </row>
        <row r="1313">
          <cell r="A1313">
            <v>156.09999999999533</v>
          </cell>
          <cell r="B1313">
            <v>0.68130000000000002</v>
          </cell>
        </row>
        <row r="1314">
          <cell r="A1314">
            <v>156.19999999999533</v>
          </cell>
          <cell r="B1314">
            <v>0.68110000000000004</v>
          </cell>
        </row>
        <row r="1315">
          <cell r="A1315">
            <v>156.29999999999532</v>
          </cell>
          <cell r="B1315">
            <v>0.68089999999999995</v>
          </cell>
        </row>
        <row r="1316">
          <cell r="A1316">
            <v>156.39999999999532</v>
          </cell>
          <cell r="B1316">
            <v>0.68069999999999997</v>
          </cell>
        </row>
        <row r="1317">
          <cell r="A1317">
            <v>156.49999999999531</v>
          </cell>
          <cell r="B1317">
            <v>0.68049999999999999</v>
          </cell>
        </row>
        <row r="1318">
          <cell r="A1318">
            <v>156.5999999999953</v>
          </cell>
          <cell r="B1318">
            <v>0.68030000000000002</v>
          </cell>
        </row>
        <row r="1319">
          <cell r="A1319">
            <v>156.6999999999953</v>
          </cell>
          <cell r="B1319">
            <v>0.68010000000000004</v>
          </cell>
        </row>
        <row r="1320">
          <cell r="A1320">
            <v>156.79999999999529</v>
          </cell>
          <cell r="B1320">
            <v>0.68</v>
          </cell>
        </row>
        <row r="1321">
          <cell r="A1321">
            <v>156.89999999999529</v>
          </cell>
          <cell r="B1321">
            <v>0.67979999999999996</v>
          </cell>
        </row>
        <row r="1322">
          <cell r="A1322">
            <v>156.99999999999528</v>
          </cell>
          <cell r="B1322">
            <v>0.67959999999999998</v>
          </cell>
        </row>
        <row r="1323">
          <cell r="A1323">
            <v>157.09999999999528</v>
          </cell>
          <cell r="B1323">
            <v>0.6794</v>
          </cell>
        </row>
        <row r="1324">
          <cell r="A1324">
            <v>157.19999999999527</v>
          </cell>
          <cell r="B1324">
            <v>0.67920000000000003</v>
          </cell>
        </row>
        <row r="1325">
          <cell r="A1325">
            <v>157.29999999999526</v>
          </cell>
          <cell r="B1325">
            <v>0.67900000000000005</v>
          </cell>
        </row>
        <row r="1326">
          <cell r="A1326">
            <v>157.39999999999526</v>
          </cell>
          <cell r="B1326">
            <v>0.67879999999999996</v>
          </cell>
        </row>
        <row r="1327">
          <cell r="A1327">
            <v>157.49999999999525</v>
          </cell>
          <cell r="B1327">
            <v>0.67859999999999998</v>
          </cell>
        </row>
        <row r="1328">
          <cell r="A1328">
            <v>157.59999999999525</v>
          </cell>
          <cell r="B1328">
            <v>0.6784</v>
          </cell>
        </row>
        <row r="1329">
          <cell r="A1329">
            <v>157.69999999999524</v>
          </cell>
          <cell r="B1329">
            <v>0.67820000000000003</v>
          </cell>
        </row>
        <row r="1330">
          <cell r="A1330">
            <v>157.79999999999524</v>
          </cell>
          <cell r="B1330">
            <v>0.67800000000000005</v>
          </cell>
        </row>
        <row r="1331">
          <cell r="A1331">
            <v>157.89999999999523</v>
          </cell>
          <cell r="B1331">
            <v>0.67779999999999996</v>
          </cell>
        </row>
        <row r="1332">
          <cell r="A1332">
            <v>157.99999999999523</v>
          </cell>
          <cell r="B1332">
            <v>0.67759999999999998</v>
          </cell>
        </row>
        <row r="1333">
          <cell r="A1333">
            <v>158.09999999999522</v>
          </cell>
          <cell r="B1333">
            <v>0.6774</v>
          </cell>
        </row>
        <row r="1334">
          <cell r="A1334">
            <v>158.19999999999521</v>
          </cell>
          <cell r="B1334">
            <v>0.67720000000000002</v>
          </cell>
        </row>
        <row r="1335">
          <cell r="A1335">
            <v>158.29999999999521</v>
          </cell>
          <cell r="B1335">
            <v>0.67700000000000005</v>
          </cell>
        </row>
        <row r="1336">
          <cell r="A1336">
            <v>158.3999999999952</v>
          </cell>
          <cell r="B1336">
            <v>0.67679999999999996</v>
          </cell>
        </row>
        <row r="1337">
          <cell r="A1337">
            <v>158.4999999999952</v>
          </cell>
          <cell r="B1337">
            <v>0.67669999999999997</v>
          </cell>
        </row>
        <row r="1338">
          <cell r="A1338">
            <v>158.59999999999519</v>
          </cell>
          <cell r="B1338">
            <v>0.67649999999999999</v>
          </cell>
        </row>
        <row r="1339">
          <cell r="A1339">
            <v>158.69999999999519</v>
          </cell>
          <cell r="B1339">
            <v>0.67630000000000001</v>
          </cell>
        </row>
        <row r="1340">
          <cell r="A1340">
            <v>158.79999999999518</v>
          </cell>
          <cell r="B1340">
            <v>0.67610000000000003</v>
          </cell>
        </row>
        <row r="1341">
          <cell r="A1341">
            <v>158.89999999999517</v>
          </cell>
          <cell r="B1341">
            <v>0.67589999999999995</v>
          </cell>
        </row>
        <row r="1342">
          <cell r="A1342">
            <v>158.99999999999517</v>
          </cell>
          <cell r="B1342">
            <v>0.67569999999999997</v>
          </cell>
        </row>
        <row r="1343">
          <cell r="A1343">
            <v>159.09999999999516</v>
          </cell>
          <cell r="B1343">
            <v>0.67549999999999999</v>
          </cell>
        </row>
        <row r="1344">
          <cell r="A1344">
            <v>159.19999999999516</v>
          </cell>
          <cell r="B1344">
            <v>0.67530000000000001</v>
          </cell>
        </row>
        <row r="1345">
          <cell r="A1345">
            <v>159.29999999999515</v>
          </cell>
          <cell r="B1345">
            <v>0.67510000000000003</v>
          </cell>
        </row>
        <row r="1346">
          <cell r="A1346">
            <v>159.39999999999515</v>
          </cell>
          <cell r="B1346">
            <v>0.67490000000000006</v>
          </cell>
        </row>
        <row r="1347">
          <cell r="A1347">
            <v>159.49999999999514</v>
          </cell>
          <cell r="B1347">
            <v>0.67469999999999997</v>
          </cell>
        </row>
        <row r="1348">
          <cell r="A1348">
            <v>159.59999999999513</v>
          </cell>
          <cell r="B1348">
            <v>0.67459999999999998</v>
          </cell>
        </row>
        <row r="1349">
          <cell r="A1349">
            <v>159.69999999999513</v>
          </cell>
          <cell r="B1349">
            <v>0.6744</v>
          </cell>
        </row>
        <row r="1350">
          <cell r="A1350">
            <v>159.79999999999512</v>
          </cell>
          <cell r="B1350">
            <v>0.67420000000000002</v>
          </cell>
        </row>
        <row r="1351">
          <cell r="A1351">
            <v>159.89999999999512</v>
          </cell>
          <cell r="B1351">
            <v>0.67400000000000004</v>
          </cell>
        </row>
        <row r="1352">
          <cell r="A1352">
            <v>159.99999999999511</v>
          </cell>
          <cell r="B1352">
            <v>0.67379999999999995</v>
          </cell>
        </row>
        <row r="1353">
          <cell r="A1353">
            <v>160.09999999999511</v>
          </cell>
          <cell r="B1353">
            <v>0.67359999999999998</v>
          </cell>
        </row>
        <row r="1354">
          <cell r="A1354">
            <v>160.1999999999951</v>
          </cell>
          <cell r="B1354">
            <v>0.6734</v>
          </cell>
        </row>
        <row r="1355">
          <cell r="A1355">
            <v>160.29999999999509</v>
          </cell>
          <cell r="B1355">
            <v>0.67320000000000002</v>
          </cell>
        </row>
        <row r="1356">
          <cell r="A1356">
            <v>160.39999999999509</v>
          </cell>
          <cell r="B1356">
            <v>0.67300000000000004</v>
          </cell>
        </row>
        <row r="1357">
          <cell r="A1357">
            <v>160.49999999999508</v>
          </cell>
          <cell r="B1357">
            <v>0.67290000000000005</v>
          </cell>
        </row>
        <row r="1358">
          <cell r="A1358">
            <v>160.59999999999508</v>
          </cell>
          <cell r="B1358">
            <v>0.67269999999999996</v>
          </cell>
        </row>
        <row r="1359">
          <cell r="A1359">
            <v>160.69999999999507</v>
          </cell>
          <cell r="B1359">
            <v>0.67249999999999999</v>
          </cell>
        </row>
        <row r="1360">
          <cell r="A1360">
            <v>160.79999999999507</v>
          </cell>
          <cell r="B1360">
            <v>0.67230000000000001</v>
          </cell>
        </row>
        <row r="1361">
          <cell r="A1361">
            <v>160.89999999999506</v>
          </cell>
          <cell r="B1361">
            <v>0.67210000000000003</v>
          </cell>
        </row>
        <row r="1362">
          <cell r="A1362">
            <v>160.99999999999505</v>
          </cell>
          <cell r="B1362">
            <v>0.67190000000000005</v>
          </cell>
        </row>
        <row r="1363">
          <cell r="A1363">
            <v>161.09999999999505</v>
          </cell>
          <cell r="B1363">
            <v>0.67169999999999996</v>
          </cell>
        </row>
        <row r="1364">
          <cell r="A1364">
            <v>161.19999999999504</v>
          </cell>
          <cell r="B1364">
            <v>0.67149999999999999</v>
          </cell>
        </row>
        <row r="1365">
          <cell r="A1365">
            <v>161.29999999999504</v>
          </cell>
          <cell r="B1365">
            <v>0.6714</v>
          </cell>
        </row>
        <row r="1366">
          <cell r="A1366">
            <v>161.39999999999503</v>
          </cell>
          <cell r="B1366">
            <v>0.67120000000000002</v>
          </cell>
        </row>
        <row r="1367">
          <cell r="A1367">
            <v>161.49999999999503</v>
          </cell>
          <cell r="B1367">
            <v>0.67100000000000004</v>
          </cell>
        </row>
        <row r="1368">
          <cell r="A1368">
            <v>161.59999999999502</v>
          </cell>
          <cell r="B1368">
            <v>0.67079999999999995</v>
          </cell>
        </row>
        <row r="1369">
          <cell r="A1369">
            <v>161.69999999999501</v>
          </cell>
          <cell r="B1369">
            <v>0.67059999999999997</v>
          </cell>
        </row>
        <row r="1370">
          <cell r="A1370">
            <v>161.79999999999501</v>
          </cell>
          <cell r="B1370">
            <v>0.6704</v>
          </cell>
        </row>
        <row r="1371">
          <cell r="A1371">
            <v>161.899999999995</v>
          </cell>
          <cell r="B1371">
            <v>0.67020000000000002</v>
          </cell>
        </row>
        <row r="1372">
          <cell r="A1372">
            <v>161.999999999995</v>
          </cell>
          <cell r="B1372">
            <v>0.67010000000000003</v>
          </cell>
        </row>
        <row r="1373">
          <cell r="A1373">
            <v>162.09999999999499</v>
          </cell>
          <cell r="B1373">
            <v>0.66990000000000005</v>
          </cell>
        </row>
        <row r="1374">
          <cell r="A1374">
            <v>162.19999999999499</v>
          </cell>
          <cell r="B1374">
            <v>0.66969999999999996</v>
          </cell>
        </row>
        <row r="1375">
          <cell r="A1375">
            <v>162.29999999999498</v>
          </cell>
          <cell r="B1375">
            <v>0.66949999999999998</v>
          </cell>
        </row>
        <row r="1376">
          <cell r="A1376">
            <v>162.39999999999498</v>
          </cell>
          <cell r="B1376">
            <v>0.66930000000000001</v>
          </cell>
        </row>
        <row r="1377">
          <cell r="A1377">
            <v>162.49999999999497</v>
          </cell>
          <cell r="B1377">
            <v>0.66910000000000003</v>
          </cell>
        </row>
        <row r="1378">
          <cell r="A1378">
            <v>162.59999999999496</v>
          </cell>
          <cell r="B1378">
            <v>0.66900000000000004</v>
          </cell>
        </row>
        <row r="1379">
          <cell r="A1379">
            <v>162.69999999999496</v>
          </cell>
          <cell r="B1379">
            <v>0.66879999999999995</v>
          </cell>
        </row>
        <row r="1380">
          <cell r="A1380">
            <v>162.79999999999495</v>
          </cell>
          <cell r="B1380">
            <v>0.66859999999999997</v>
          </cell>
        </row>
        <row r="1381">
          <cell r="A1381">
            <v>162.89999999999495</v>
          </cell>
          <cell r="B1381">
            <v>0.66839999999999999</v>
          </cell>
        </row>
        <row r="1382">
          <cell r="A1382">
            <v>162.99999999999494</v>
          </cell>
          <cell r="B1382">
            <v>0.66820000000000002</v>
          </cell>
        </row>
        <row r="1383">
          <cell r="A1383">
            <v>163.09999999999494</v>
          </cell>
          <cell r="B1383">
            <v>0.66800000000000004</v>
          </cell>
        </row>
        <row r="1384">
          <cell r="A1384">
            <v>163.19999999999493</v>
          </cell>
          <cell r="B1384">
            <v>0.66790000000000005</v>
          </cell>
        </row>
        <row r="1385">
          <cell r="A1385">
            <v>163.29999999999492</v>
          </cell>
          <cell r="B1385">
            <v>0.66769999999999996</v>
          </cell>
        </row>
        <row r="1386">
          <cell r="A1386">
            <v>163.39999999999492</v>
          </cell>
          <cell r="B1386">
            <v>0.66749999999999998</v>
          </cell>
        </row>
        <row r="1387">
          <cell r="A1387">
            <v>163.49999999999491</v>
          </cell>
          <cell r="B1387">
            <v>0.6673</v>
          </cell>
        </row>
        <row r="1388">
          <cell r="A1388">
            <v>163.59999999999491</v>
          </cell>
          <cell r="B1388">
            <v>0.66710000000000003</v>
          </cell>
        </row>
        <row r="1389">
          <cell r="A1389">
            <v>163.6999999999949</v>
          </cell>
          <cell r="B1389">
            <v>0.66690000000000005</v>
          </cell>
        </row>
        <row r="1390">
          <cell r="A1390">
            <v>163.7999999999949</v>
          </cell>
          <cell r="B1390">
            <v>0.66679999999999995</v>
          </cell>
        </row>
        <row r="1391">
          <cell r="A1391">
            <v>163.89999999999489</v>
          </cell>
          <cell r="B1391">
            <v>0.66659999999999997</v>
          </cell>
        </row>
        <row r="1392">
          <cell r="A1392">
            <v>163.99999999999488</v>
          </cell>
          <cell r="B1392">
            <v>0.66639999999999999</v>
          </cell>
        </row>
        <row r="1393">
          <cell r="A1393">
            <v>164.09999999999488</v>
          </cell>
          <cell r="B1393">
            <v>0.66620000000000001</v>
          </cell>
        </row>
        <row r="1394">
          <cell r="A1394">
            <v>164.19999999999487</v>
          </cell>
          <cell r="B1394">
            <v>0.66600000000000004</v>
          </cell>
        </row>
        <row r="1395">
          <cell r="A1395">
            <v>164.29999999999487</v>
          </cell>
          <cell r="B1395">
            <v>0.66590000000000005</v>
          </cell>
        </row>
        <row r="1396">
          <cell r="A1396">
            <v>164.39999999999486</v>
          </cell>
          <cell r="B1396">
            <v>0.66569999999999996</v>
          </cell>
        </row>
        <row r="1397">
          <cell r="A1397">
            <v>164.49999999999486</v>
          </cell>
          <cell r="B1397">
            <v>0.66549999999999998</v>
          </cell>
        </row>
        <row r="1398">
          <cell r="A1398">
            <v>164.59999999999485</v>
          </cell>
          <cell r="B1398">
            <v>0.6653</v>
          </cell>
        </row>
        <row r="1399">
          <cell r="A1399">
            <v>164.69999999999484</v>
          </cell>
          <cell r="B1399">
            <v>0.66510000000000002</v>
          </cell>
        </row>
        <row r="1400">
          <cell r="A1400">
            <v>164.79999999999484</v>
          </cell>
          <cell r="B1400">
            <v>0.66500000000000004</v>
          </cell>
        </row>
        <row r="1401">
          <cell r="A1401">
            <v>164.89999999999483</v>
          </cell>
          <cell r="B1401">
            <v>0.66479999999999995</v>
          </cell>
        </row>
        <row r="1402">
          <cell r="A1402">
            <v>164.99999999999483</v>
          </cell>
          <cell r="B1402">
            <v>0.66459999999999997</v>
          </cell>
        </row>
        <row r="1403">
          <cell r="A1403">
            <v>165.09999999999482</v>
          </cell>
          <cell r="B1403">
            <v>0.66439999999999999</v>
          </cell>
        </row>
        <row r="1404">
          <cell r="A1404">
            <v>165.19999999999482</v>
          </cell>
          <cell r="B1404">
            <v>0.66420000000000001</v>
          </cell>
        </row>
        <row r="1405">
          <cell r="A1405">
            <v>165.29999999999481</v>
          </cell>
          <cell r="B1405">
            <v>0.66410000000000002</v>
          </cell>
        </row>
        <row r="1406">
          <cell r="A1406">
            <v>165.3999999999948</v>
          </cell>
          <cell r="B1406">
            <v>0.66390000000000005</v>
          </cell>
        </row>
        <row r="1407">
          <cell r="A1407">
            <v>165.4999999999948</v>
          </cell>
          <cell r="B1407">
            <v>0.66369999999999996</v>
          </cell>
        </row>
        <row r="1408">
          <cell r="A1408">
            <v>165.59999999999479</v>
          </cell>
          <cell r="B1408">
            <v>0.66349999999999998</v>
          </cell>
        </row>
        <row r="1409">
          <cell r="A1409">
            <v>165.69999999999479</v>
          </cell>
          <cell r="B1409">
            <v>0.66339999999999999</v>
          </cell>
        </row>
        <row r="1410">
          <cell r="A1410">
            <v>165.79999999999478</v>
          </cell>
          <cell r="B1410">
            <v>0.66320000000000001</v>
          </cell>
        </row>
        <row r="1411">
          <cell r="A1411">
            <v>165.89999999999478</v>
          </cell>
          <cell r="B1411">
            <v>0.66300000000000003</v>
          </cell>
        </row>
        <row r="1412">
          <cell r="A1412">
            <v>165.99999999999477</v>
          </cell>
          <cell r="B1412">
            <v>0.66279999999999994</v>
          </cell>
        </row>
        <row r="1413">
          <cell r="A1413">
            <v>166.09999999999476</v>
          </cell>
          <cell r="B1413">
            <v>0.66259999999999997</v>
          </cell>
        </row>
        <row r="1414">
          <cell r="A1414">
            <v>166.19999999999476</v>
          </cell>
          <cell r="B1414">
            <v>0.66249999999999998</v>
          </cell>
        </row>
        <row r="1415">
          <cell r="A1415">
            <v>166.29999999999475</v>
          </cell>
          <cell r="B1415">
            <v>0.6623</v>
          </cell>
        </row>
        <row r="1416">
          <cell r="A1416">
            <v>166.39999999999475</v>
          </cell>
          <cell r="B1416">
            <v>0.66210000000000002</v>
          </cell>
        </row>
        <row r="1417">
          <cell r="A1417">
            <v>166.49999999999474</v>
          </cell>
          <cell r="B1417">
            <v>0.66190000000000004</v>
          </cell>
        </row>
        <row r="1418">
          <cell r="A1418">
            <v>166.59999999999474</v>
          </cell>
          <cell r="B1418">
            <v>0.66180000000000005</v>
          </cell>
        </row>
        <row r="1419">
          <cell r="A1419">
            <v>166.69999999999473</v>
          </cell>
          <cell r="B1419">
            <v>0.66159999999999997</v>
          </cell>
        </row>
        <row r="1420">
          <cell r="A1420">
            <v>166.79999999999472</v>
          </cell>
          <cell r="B1420">
            <v>0.66139999999999999</v>
          </cell>
        </row>
        <row r="1421">
          <cell r="A1421">
            <v>166.89999999999472</v>
          </cell>
          <cell r="B1421">
            <v>0.66120000000000001</v>
          </cell>
        </row>
        <row r="1422">
          <cell r="A1422">
            <v>166.99999999999471</v>
          </cell>
          <cell r="B1422">
            <v>0.66110000000000002</v>
          </cell>
        </row>
        <row r="1423">
          <cell r="A1423">
            <v>167.09999999999471</v>
          </cell>
          <cell r="B1423">
            <v>0.66090000000000004</v>
          </cell>
        </row>
        <row r="1424">
          <cell r="A1424">
            <v>167.1999999999947</v>
          </cell>
          <cell r="B1424">
            <v>0.66069999999999995</v>
          </cell>
        </row>
        <row r="1425">
          <cell r="A1425">
            <v>167.2999999999947</v>
          </cell>
          <cell r="B1425">
            <v>0.66049999999999998</v>
          </cell>
        </row>
        <row r="1426">
          <cell r="A1426">
            <v>167.39999999999469</v>
          </cell>
          <cell r="B1426">
            <v>0.66039999999999999</v>
          </cell>
        </row>
        <row r="1427">
          <cell r="A1427">
            <v>167.49999999999469</v>
          </cell>
          <cell r="B1427">
            <v>0.66020000000000001</v>
          </cell>
        </row>
        <row r="1428">
          <cell r="A1428">
            <v>167.59999999999468</v>
          </cell>
          <cell r="B1428">
            <v>0.66</v>
          </cell>
        </row>
        <row r="1429">
          <cell r="A1429">
            <v>167.69999999999467</v>
          </cell>
          <cell r="B1429">
            <v>0.65980000000000005</v>
          </cell>
        </row>
        <row r="1430">
          <cell r="A1430">
            <v>167.79999999999467</v>
          </cell>
          <cell r="B1430">
            <v>0.65969999999999995</v>
          </cell>
        </row>
        <row r="1431">
          <cell r="A1431">
            <v>167.89999999999466</v>
          </cell>
          <cell r="B1431">
            <v>0.65949999999999998</v>
          </cell>
        </row>
        <row r="1432">
          <cell r="A1432">
            <v>167.99999999999466</v>
          </cell>
          <cell r="B1432">
            <v>0.6593</v>
          </cell>
        </row>
        <row r="1433">
          <cell r="A1433">
            <v>168.09999999999465</v>
          </cell>
          <cell r="B1433">
            <v>0.65910000000000002</v>
          </cell>
        </row>
        <row r="1434">
          <cell r="A1434">
            <v>168.19999999999465</v>
          </cell>
          <cell r="B1434">
            <v>0.65900000000000003</v>
          </cell>
        </row>
        <row r="1435">
          <cell r="A1435">
            <v>168.29999999999464</v>
          </cell>
          <cell r="B1435">
            <v>0.65880000000000005</v>
          </cell>
        </row>
        <row r="1436">
          <cell r="A1436">
            <v>168.39999999999463</v>
          </cell>
          <cell r="B1436">
            <v>0.65859999999999996</v>
          </cell>
        </row>
        <row r="1437">
          <cell r="A1437">
            <v>168.49999999999463</v>
          </cell>
          <cell r="B1437">
            <v>0.65839999999999999</v>
          </cell>
        </row>
        <row r="1438">
          <cell r="A1438">
            <v>168.59999999999462</v>
          </cell>
          <cell r="B1438">
            <v>0.6583</v>
          </cell>
        </row>
        <row r="1439">
          <cell r="A1439">
            <v>168.69999999999462</v>
          </cell>
          <cell r="B1439">
            <v>0.65810000000000002</v>
          </cell>
        </row>
        <row r="1440">
          <cell r="A1440">
            <v>168.79999999999461</v>
          </cell>
          <cell r="B1440">
            <v>0.65790000000000004</v>
          </cell>
        </row>
        <row r="1441">
          <cell r="A1441">
            <v>168.89999999999461</v>
          </cell>
          <cell r="B1441">
            <v>0.65780000000000005</v>
          </cell>
        </row>
        <row r="1442">
          <cell r="A1442">
            <v>168.9999999999946</v>
          </cell>
          <cell r="B1442">
            <v>0.65759999999999996</v>
          </cell>
        </row>
        <row r="1443">
          <cell r="A1443">
            <v>169.09999999999459</v>
          </cell>
          <cell r="B1443">
            <v>0.65739999999999998</v>
          </cell>
        </row>
        <row r="1444">
          <cell r="A1444">
            <v>169.19999999999459</v>
          </cell>
          <cell r="B1444">
            <v>0.65720000000000001</v>
          </cell>
        </row>
        <row r="1445">
          <cell r="A1445">
            <v>169.29999999999458</v>
          </cell>
          <cell r="B1445">
            <v>0.65710000000000002</v>
          </cell>
        </row>
        <row r="1446">
          <cell r="A1446">
            <v>169.39999999999458</v>
          </cell>
          <cell r="B1446">
            <v>0.65690000000000004</v>
          </cell>
        </row>
        <row r="1447">
          <cell r="A1447">
            <v>169.49999999999457</v>
          </cell>
          <cell r="B1447">
            <v>0.65669999999999995</v>
          </cell>
        </row>
        <row r="1448">
          <cell r="A1448">
            <v>169.59999999999457</v>
          </cell>
          <cell r="B1448">
            <v>0.65659999999999996</v>
          </cell>
        </row>
        <row r="1449">
          <cell r="A1449">
            <v>169.69999999999456</v>
          </cell>
          <cell r="B1449">
            <v>0.65639999999999998</v>
          </cell>
        </row>
        <row r="1450">
          <cell r="A1450">
            <v>169.79999999999455</v>
          </cell>
          <cell r="B1450">
            <v>0.65620000000000001</v>
          </cell>
        </row>
        <row r="1451">
          <cell r="A1451">
            <v>169.89999999999455</v>
          </cell>
          <cell r="B1451">
            <v>0.65600000000000003</v>
          </cell>
        </row>
        <row r="1452">
          <cell r="A1452">
            <v>169.99999999999454</v>
          </cell>
          <cell r="B1452">
            <v>0.65590000000000004</v>
          </cell>
        </row>
        <row r="1453">
          <cell r="A1453">
            <v>170.09999999999454</v>
          </cell>
          <cell r="B1453">
            <v>0.65569999999999995</v>
          </cell>
        </row>
        <row r="1454">
          <cell r="A1454">
            <v>170.19999999999453</v>
          </cell>
          <cell r="B1454">
            <v>0.65549999999999997</v>
          </cell>
        </row>
        <row r="1455">
          <cell r="A1455">
            <v>170.29999999999453</v>
          </cell>
          <cell r="B1455">
            <v>0.65539999999999998</v>
          </cell>
        </row>
        <row r="1456">
          <cell r="A1456">
            <v>170.39999999999452</v>
          </cell>
          <cell r="B1456">
            <v>0.6552</v>
          </cell>
        </row>
        <row r="1457">
          <cell r="A1457">
            <v>170.49999999999451</v>
          </cell>
          <cell r="B1457">
            <v>0.65500000000000003</v>
          </cell>
        </row>
        <row r="1458">
          <cell r="A1458">
            <v>170.59999999999451</v>
          </cell>
          <cell r="B1458">
            <v>0.65490000000000004</v>
          </cell>
        </row>
        <row r="1459">
          <cell r="A1459">
            <v>170.6999999999945</v>
          </cell>
          <cell r="B1459">
            <v>0.65469999999999995</v>
          </cell>
        </row>
        <row r="1460">
          <cell r="A1460">
            <v>170.7999999999945</v>
          </cell>
          <cell r="B1460">
            <v>0.65449999999999997</v>
          </cell>
        </row>
        <row r="1461">
          <cell r="A1461">
            <v>170.89999999999449</v>
          </cell>
          <cell r="B1461">
            <v>0.65439999999999998</v>
          </cell>
        </row>
        <row r="1462">
          <cell r="A1462">
            <v>170.99999999999449</v>
          </cell>
          <cell r="B1462">
            <v>0.6542</v>
          </cell>
        </row>
        <row r="1463">
          <cell r="A1463">
            <v>171.09999999999448</v>
          </cell>
          <cell r="B1463">
            <v>0.65400000000000003</v>
          </cell>
        </row>
        <row r="1464">
          <cell r="A1464">
            <v>171.19999999999447</v>
          </cell>
          <cell r="B1464">
            <v>0.65390000000000004</v>
          </cell>
        </row>
        <row r="1465">
          <cell r="A1465">
            <v>171.29999999999447</v>
          </cell>
          <cell r="B1465">
            <v>0.65369999999999995</v>
          </cell>
        </row>
        <row r="1466">
          <cell r="A1466">
            <v>171.39999999999446</v>
          </cell>
          <cell r="B1466">
            <v>0.65349999999999997</v>
          </cell>
        </row>
        <row r="1467">
          <cell r="A1467">
            <v>171.49999999999446</v>
          </cell>
          <cell r="B1467">
            <v>0.65329999999999999</v>
          </cell>
        </row>
        <row r="1468">
          <cell r="A1468">
            <v>171.59999999999445</v>
          </cell>
          <cell r="B1468">
            <v>0.6532</v>
          </cell>
        </row>
        <row r="1469">
          <cell r="A1469">
            <v>171.69999999999445</v>
          </cell>
          <cell r="B1469">
            <v>0.65300000000000002</v>
          </cell>
        </row>
        <row r="1470">
          <cell r="A1470">
            <v>171.79999999999444</v>
          </cell>
          <cell r="B1470">
            <v>0.65280000000000005</v>
          </cell>
        </row>
        <row r="1471">
          <cell r="A1471">
            <v>171.89999999999444</v>
          </cell>
          <cell r="B1471">
            <v>0.65269999999999995</v>
          </cell>
        </row>
        <row r="1472">
          <cell r="A1472">
            <v>171.99999999999443</v>
          </cell>
          <cell r="B1472">
            <v>0.65249999999999997</v>
          </cell>
        </row>
        <row r="1473">
          <cell r="A1473">
            <v>172.09999999999442</v>
          </cell>
          <cell r="B1473">
            <v>0.65229999999999999</v>
          </cell>
        </row>
        <row r="1474">
          <cell r="A1474">
            <v>172.19999999999442</v>
          </cell>
          <cell r="B1474">
            <v>0.6522</v>
          </cell>
        </row>
        <row r="1475">
          <cell r="A1475">
            <v>172.29999999999441</v>
          </cell>
          <cell r="B1475">
            <v>0.65200000000000002</v>
          </cell>
        </row>
        <row r="1476">
          <cell r="A1476">
            <v>172.39999999999441</v>
          </cell>
          <cell r="B1476">
            <v>0.65180000000000005</v>
          </cell>
        </row>
        <row r="1477">
          <cell r="A1477">
            <v>172.4999999999944</v>
          </cell>
          <cell r="B1477">
            <v>0.65169999999999995</v>
          </cell>
        </row>
        <row r="1478">
          <cell r="A1478">
            <v>172.5999999999944</v>
          </cell>
          <cell r="B1478">
            <v>0.65149999999999997</v>
          </cell>
        </row>
        <row r="1479">
          <cell r="A1479">
            <v>172.69999999999439</v>
          </cell>
          <cell r="B1479">
            <v>0.65129999999999999</v>
          </cell>
        </row>
        <row r="1480">
          <cell r="A1480">
            <v>172.79999999999438</v>
          </cell>
          <cell r="B1480">
            <v>0.6512</v>
          </cell>
        </row>
        <row r="1481">
          <cell r="A1481">
            <v>172.89999999999438</v>
          </cell>
          <cell r="B1481">
            <v>0.65100000000000002</v>
          </cell>
        </row>
        <row r="1482">
          <cell r="A1482">
            <v>172.99999999999437</v>
          </cell>
          <cell r="B1482">
            <v>0.65090000000000003</v>
          </cell>
        </row>
        <row r="1483">
          <cell r="A1483">
            <v>173.09999999999437</v>
          </cell>
          <cell r="B1483">
            <v>0.65069999999999995</v>
          </cell>
        </row>
        <row r="1484">
          <cell r="A1484">
            <v>173.19999999999436</v>
          </cell>
          <cell r="B1484">
            <v>0.65049999999999997</v>
          </cell>
        </row>
        <row r="1485">
          <cell r="A1485">
            <v>173.29999999999436</v>
          </cell>
          <cell r="B1485">
            <v>0.65039999999999998</v>
          </cell>
        </row>
        <row r="1486">
          <cell r="A1486">
            <v>173.39999999999435</v>
          </cell>
          <cell r="B1486">
            <v>0.6502</v>
          </cell>
        </row>
        <row r="1487">
          <cell r="A1487">
            <v>173.49999999999434</v>
          </cell>
          <cell r="B1487">
            <v>0.65</v>
          </cell>
        </row>
        <row r="1488">
          <cell r="A1488">
            <v>173.59999999999434</v>
          </cell>
          <cell r="B1488">
            <v>0.64990000000000003</v>
          </cell>
        </row>
        <row r="1489">
          <cell r="A1489">
            <v>173.69999999999433</v>
          </cell>
          <cell r="B1489">
            <v>0.64970000000000006</v>
          </cell>
        </row>
        <row r="1490">
          <cell r="A1490">
            <v>173.79999999999433</v>
          </cell>
          <cell r="B1490">
            <v>0.64949999999999997</v>
          </cell>
        </row>
        <row r="1491">
          <cell r="A1491">
            <v>173.89999999999432</v>
          </cell>
          <cell r="B1491">
            <v>0.64939999999999998</v>
          </cell>
        </row>
        <row r="1492">
          <cell r="A1492">
            <v>173.99999999999432</v>
          </cell>
          <cell r="B1492">
            <v>0.6492</v>
          </cell>
        </row>
        <row r="1493">
          <cell r="A1493">
            <v>174.09999999999431</v>
          </cell>
          <cell r="B1493">
            <v>0.64900000000000002</v>
          </cell>
        </row>
        <row r="1494">
          <cell r="A1494">
            <v>174.1999999999943</v>
          </cell>
          <cell r="B1494">
            <v>0.64890000000000003</v>
          </cell>
        </row>
        <row r="1495">
          <cell r="A1495">
            <v>174.2999999999943</v>
          </cell>
          <cell r="B1495">
            <v>0.64870000000000005</v>
          </cell>
        </row>
        <row r="1496">
          <cell r="A1496">
            <v>174.39999999999429</v>
          </cell>
          <cell r="B1496">
            <v>0.64859999999999995</v>
          </cell>
        </row>
        <row r="1497">
          <cell r="A1497">
            <v>174.49999999999429</v>
          </cell>
          <cell r="B1497">
            <v>0.64839999999999998</v>
          </cell>
        </row>
        <row r="1498">
          <cell r="A1498">
            <v>174.59999999999428</v>
          </cell>
          <cell r="B1498">
            <v>0.6482</v>
          </cell>
        </row>
        <row r="1499">
          <cell r="A1499">
            <v>174.69999999999428</v>
          </cell>
          <cell r="B1499">
            <v>0.64810000000000001</v>
          </cell>
        </row>
        <row r="1500">
          <cell r="A1500">
            <v>174.79999999999427</v>
          </cell>
          <cell r="B1500">
            <v>0.64790000000000003</v>
          </cell>
        </row>
        <row r="1501">
          <cell r="A1501">
            <v>174.89999999999426</v>
          </cell>
          <cell r="B1501">
            <v>0.64770000000000005</v>
          </cell>
        </row>
        <row r="1502">
          <cell r="A1502">
            <v>174.99999999999426</v>
          </cell>
          <cell r="B1502">
            <v>0.64759999999999995</v>
          </cell>
        </row>
        <row r="1503">
          <cell r="A1503">
            <v>175.09999999999425</v>
          </cell>
          <cell r="B1503">
            <v>0.64739999999999998</v>
          </cell>
        </row>
        <row r="1504">
          <cell r="A1504">
            <v>175.19999999999425</v>
          </cell>
          <cell r="B1504">
            <v>0.64729999999999999</v>
          </cell>
        </row>
        <row r="1505">
          <cell r="A1505">
            <v>175.29999999999424</v>
          </cell>
          <cell r="B1505">
            <v>0.64710000000000001</v>
          </cell>
        </row>
        <row r="1506">
          <cell r="A1506">
            <v>175.39999999999424</v>
          </cell>
          <cell r="B1506">
            <v>0.64690000000000003</v>
          </cell>
        </row>
        <row r="1507">
          <cell r="A1507">
            <v>175.49999999999423</v>
          </cell>
          <cell r="B1507">
            <v>0.64680000000000004</v>
          </cell>
        </row>
        <row r="1508">
          <cell r="A1508">
            <v>175.59999999999422</v>
          </cell>
          <cell r="B1508">
            <v>0.64659999999999995</v>
          </cell>
        </row>
        <row r="1509">
          <cell r="A1509">
            <v>175.69999999999422</v>
          </cell>
          <cell r="B1509">
            <v>0.64649999999999996</v>
          </cell>
        </row>
        <row r="1510">
          <cell r="A1510">
            <v>175.79999999999421</v>
          </cell>
          <cell r="B1510">
            <v>0.64629999999999999</v>
          </cell>
        </row>
        <row r="1511">
          <cell r="A1511">
            <v>175.89999999999421</v>
          </cell>
          <cell r="B1511">
            <v>0.64610000000000001</v>
          </cell>
        </row>
        <row r="1512">
          <cell r="A1512">
            <v>175.9999999999942</v>
          </cell>
          <cell r="B1512">
            <v>0.64600000000000002</v>
          </cell>
        </row>
        <row r="1513">
          <cell r="A1513">
            <v>176.0999999999942</v>
          </cell>
          <cell r="B1513">
            <v>0.64580000000000004</v>
          </cell>
        </row>
        <row r="1514">
          <cell r="A1514">
            <v>176.19999999999419</v>
          </cell>
          <cell r="B1514">
            <v>0.64570000000000005</v>
          </cell>
        </row>
        <row r="1515">
          <cell r="A1515">
            <v>176.29999999999418</v>
          </cell>
          <cell r="B1515">
            <v>0.64549999999999996</v>
          </cell>
        </row>
        <row r="1516">
          <cell r="A1516">
            <v>176.39999999999418</v>
          </cell>
          <cell r="B1516">
            <v>0.64529999999999998</v>
          </cell>
        </row>
        <row r="1517">
          <cell r="A1517">
            <v>176.49999999999417</v>
          </cell>
          <cell r="B1517">
            <v>0.6452</v>
          </cell>
        </row>
        <row r="1518">
          <cell r="A1518">
            <v>176.59999999999417</v>
          </cell>
          <cell r="B1518">
            <v>0.64500000000000002</v>
          </cell>
        </row>
        <row r="1519">
          <cell r="A1519">
            <v>176.69999999999416</v>
          </cell>
          <cell r="B1519">
            <v>0.64490000000000003</v>
          </cell>
        </row>
        <row r="1520">
          <cell r="A1520">
            <v>176.79999999999416</v>
          </cell>
          <cell r="B1520">
            <v>0.64470000000000005</v>
          </cell>
        </row>
        <row r="1521">
          <cell r="A1521">
            <v>176.89999999999415</v>
          </cell>
          <cell r="B1521">
            <v>0.64449999999999996</v>
          </cell>
        </row>
        <row r="1522">
          <cell r="A1522">
            <v>176.99999999999415</v>
          </cell>
          <cell r="B1522">
            <v>0.64439999999999997</v>
          </cell>
        </row>
        <row r="1523">
          <cell r="A1523">
            <v>177.09999999999414</v>
          </cell>
          <cell r="B1523">
            <v>0.64419999999999999</v>
          </cell>
        </row>
        <row r="1524">
          <cell r="A1524">
            <v>177.19999999999413</v>
          </cell>
          <cell r="B1524">
            <v>0.64410000000000001</v>
          </cell>
        </row>
        <row r="1525">
          <cell r="A1525">
            <v>177.29999999999413</v>
          </cell>
          <cell r="B1525">
            <v>0.64390000000000003</v>
          </cell>
        </row>
        <row r="1526">
          <cell r="A1526">
            <v>177.39999999999412</v>
          </cell>
          <cell r="B1526">
            <v>0.64370000000000005</v>
          </cell>
        </row>
        <row r="1527">
          <cell r="A1527">
            <v>177.49999999999412</v>
          </cell>
          <cell r="B1527">
            <v>0.64359999999999995</v>
          </cell>
        </row>
        <row r="1528">
          <cell r="A1528">
            <v>177.59999999999411</v>
          </cell>
          <cell r="B1528">
            <v>0.64339999999999997</v>
          </cell>
        </row>
        <row r="1529">
          <cell r="A1529">
            <v>177.69999999999411</v>
          </cell>
          <cell r="B1529">
            <v>0.64329999999999998</v>
          </cell>
        </row>
        <row r="1530">
          <cell r="A1530">
            <v>177.7999999999941</v>
          </cell>
          <cell r="B1530">
            <v>0.6431</v>
          </cell>
        </row>
        <row r="1531">
          <cell r="A1531">
            <v>177.89999999999409</v>
          </cell>
          <cell r="B1531">
            <v>0.64300000000000002</v>
          </cell>
        </row>
        <row r="1532">
          <cell r="A1532">
            <v>177.99999999999409</v>
          </cell>
          <cell r="B1532">
            <v>0.64280000000000004</v>
          </cell>
        </row>
        <row r="1533">
          <cell r="A1533">
            <v>178.09999999999408</v>
          </cell>
          <cell r="B1533">
            <v>0.64259999999999995</v>
          </cell>
        </row>
        <row r="1534">
          <cell r="A1534">
            <v>178.19999999999408</v>
          </cell>
          <cell r="B1534">
            <v>0.64249999999999996</v>
          </cell>
        </row>
        <row r="1535">
          <cell r="A1535">
            <v>178.29999999999407</v>
          </cell>
          <cell r="B1535">
            <v>0.64229999999999998</v>
          </cell>
        </row>
        <row r="1536">
          <cell r="A1536">
            <v>178.39999999999407</v>
          </cell>
          <cell r="B1536">
            <v>0.64219999999999999</v>
          </cell>
        </row>
        <row r="1537">
          <cell r="A1537">
            <v>178.49999999999406</v>
          </cell>
          <cell r="B1537">
            <v>0.64200000000000002</v>
          </cell>
        </row>
        <row r="1538">
          <cell r="A1538">
            <v>178.59999999999405</v>
          </cell>
          <cell r="B1538">
            <v>0.64190000000000003</v>
          </cell>
        </row>
        <row r="1539">
          <cell r="A1539">
            <v>178.69999999999405</v>
          </cell>
          <cell r="B1539">
            <v>0.64170000000000005</v>
          </cell>
        </row>
        <row r="1540">
          <cell r="A1540">
            <v>178.79999999999404</v>
          </cell>
          <cell r="B1540">
            <v>0.64149999999999996</v>
          </cell>
        </row>
        <row r="1541">
          <cell r="A1541">
            <v>178.89999999999404</v>
          </cell>
          <cell r="B1541">
            <v>0.64139999999999997</v>
          </cell>
        </row>
        <row r="1542">
          <cell r="A1542">
            <v>178.99999999999403</v>
          </cell>
          <cell r="B1542">
            <v>0.64119999999999999</v>
          </cell>
        </row>
        <row r="1543">
          <cell r="A1543">
            <v>179.09999999999403</v>
          </cell>
          <cell r="B1543">
            <v>0.6411</v>
          </cell>
        </row>
        <row r="1544">
          <cell r="A1544">
            <v>179.19999999999402</v>
          </cell>
          <cell r="B1544">
            <v>0.64090000000000003</v>
          </cell>
        </row>
        <row r="1545">
          <cell r="A1545">
            <v>179.29999999999401</v>
          </cell>
          <cell r="B1545">
            <v>0.64080000000000004</v>
          </cell>
        </row>
        <row r="1546">
          <cell r="A1546">
            <v>179.39999999999401</v>
          </cell>
          <cell r="B1546">
            <v>0.64059999999999995</v>
          </cell>
        </row>
        <row r="1547">
          <cell r="A1547">
            <v>179.499999999994</v>
          </cell>
          <cell r="B1547">
            <v>0.64049999999999996</v>
          </cell>
        </row>
        <row r="1548">
          <cell r="A1548">
            <v>179.599999999994</v>
          </cell>
          <cell r="B1548">
            <v>0.64029999999999998</v>
          </cell>
        </row>
        <row r="1549">
          <cell r="A1549">
            <v>179.69999999999399</v>
          </cell>
          <cell r="B1549">
            <v>0.6401</v>
          </cell>
        </row>
        <row r="1550">
          <cell r="A1550">
            <v>179.79999999999399</v>
          </cell>
          <cell r="B1550">
            <v>0.64</v>
          </cell>
        </row>
        <row r="1551">
          <cell r="A1551">
            <v>179.89999999999398</v>
          </cell>
          <cell r="B1551">
            <v>0.63980000000000004</v>
          </cell>
        </row>
        <row r="1552">
          <cell r="A1552">
            <v>179.99999999999397</v>
          </cell>
          <cell r="B1552">
            <v>0.63970000000000005</v>
          </cell>
        </row>
        <row r="1553">
          <cell r="A1553">
            <v>180.09999999999397</v>
          </cell>
          <cell r="B1553">
            <v>0.63949999999999996</v>
          </cell>
        </row>
        <row r="1554">
          <cell r="A1554">
            <v>180.19999999999396</v>
          </cell>
          <cell r="B1554">
            <v>0.63939999999999997</v>
          </cell>
        </row>
        <row r="1555">
          <cell r="A1555">
            <v>180.29999999999396</v>
          </cell>
          <cell r="B1555">
            <v>0.63919999999999999</v>
          </cell>
        </row>
        <row r="1556">
          <cell r="A1556">
            <v>180.39999999999395</v>
          </cell>
          <cell r="B1556">
            <v>0.6391</v>
          </cell>
        </row>
        <row r="1557">
          <cell r="A1557">
            <v>180.49999999999395</v>
          </cell>
          <cell r="B1557">
            <v>0.63890000000000002</v>
          </cell>
        </row>
        <row r="1558">
          <cell r="A1558">
            <v>180.59999999999394</v>
          </cell>
          <cell r="B1558">
            <v>0.63880000000000003</v>
          </cell>
        </row>
        <row r="1559">
          <cell r="A1559">
            <v>180.69999999999393</v>
          </cell>
          <cell r="B1559">
            <v>0.63859999999999995</v>
          </cell>
        </row>
        <row r="1560">
          <cell r="A1560">
            <v>180.79999999999393</v>
          </cell>
          <cell r="B1560">
            <v>0.63849999999999996</v>
          </cell>
        </row>
        <row r="1561">
          <cell r="A1561">
            <v>180.89999999999392</v>
          </cell>
          <cell r="B1561">
            <v>0.63829999999999998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cky Morrison" refreshedDate="42602.942750810187" createdVersion="4" refreshedVersion="6" minRefreshableVersion="3" recordCount="50">
  <cacheSource type="worksheet">
    <worksheetSource ref="A3:AD53" sheet="Score Sheet"/>
  </cacheSource>
  <cacheFields count="30">
    <cacheField name="#" numFmtId="0">
      <sharedItems containsSemiMixedTypes="0" containsString="0" containsNumber="1" containsInteger="1" minValue="1" maxValue="50"/>
    </cacheField>
    <cacheField name="Lifter" numFmtId="0">
      <sharedItems containsBlank="1" count="21">
        <s v=""/>
        <s v="Art Montini" u="1"/>
        <m u="1"/>
        <s v="Chad Ullom" u="1"/>
        <s v="Jim Fuller" u="1"/>
        <s v="Rocky Morrison" u="1"/>
        <s v="Dennis Mitchell" u="1"/>
        <s v="Aidan Habecker" u="1"/>
        <s v="Cassie Morrison" u="1"/>
        <s v="James Morrison" u="1"/>
        <s v="Frank Civatone" u="1"/>
        <s v="Joe Civatone" u="1"/>
        <s v="Susan Sees" u="1"/>
        <s v="Jess Hopps" u="1"/>
        <s v="Joe Civatone Jr" u="1"/>
        <s v="Denny Habecker" u="1"/>
        <s v="Lindsey Beary" u="1"/>
        <s v="Randy Smith" u="1"/>
        <s v="Dean Ross" u="1"/>
        <s v="Jeff Civatone" u="1"/>
        <s v="Bob Geib" u="1"/>
      </sharedItems>
    </cacheField>
    <cacheField name="Club" numFmtId="0">
      <sharedItems containsBlank="1" count="7">
        <s v=""/>
        <m u="1"/>
        <s v="Dino Gym" u="1"/>
        <s v="Ambridge VFW BBC" u="1"/>
        <s v="Habecker’s Gym" u="1"/>
        <s v="Joe’s Gym" u="1"/>
        <s v="Frank's Barbell Club" u="1"/>
      </sharedItems>
    </cacheField>
    <cacheField name="Gender" numFmtId="0">
      <sharedItems containsBlank="1" count="4">
        <s v=""/>
        <m u="1"/>
        <s v="M" u="1"/>
        <s v="F" u="1"/>
      </sharedItems>
    </cacheField>
    <cacheField name="Birth Date" numFmtId="14">
      <sharedItems/>
    </cacheField>
    <cacheField name="Age" numFmtId="0">
      <sharedItems/>
    </cacheField>
    <cacheField name="Age Group" numFmtId="0">
      <sharedItems count="11">
        <s v=""/>
        <s v="70 - 74" u="1"/>
        <s v="50 - 54" u="1"/>
        <s v="Open" u="1"/>
        <s v="85 - 89" u="1"/>
        <s v="80 - 84" u="1"/>
        <e v="#N/A" u="1"/>
        <s v="45 - 49" u="1"/>
        <s v="60 - 64" u="1"/>
        <s v="40 - 44" u="1"/>
        <s v="Junior" u="1"/>
      </sharedItems>
    </cacheField>
    <cacheField name="Age Factor" numFmtId="0">
      <sharedItems/>
    </cacheField>
    <cacheField name="Weight (Pounds)" numFmtId="0">
      <sharedItems/>
    </cacheField>
    <cacheField name="Weight Class" numFmtId="0">
      <sharedItems containsMixedTypes="1" containsNumber="1" containsInteger="1" minValue="50" maxValue="120" count="13">
        <s v=""/>
        <n v="75" u="1"/>
        <n v="100" u="1"/>
        <n v="70" u="1"/>
        <n v="95" u="1"/>
        <n v="120" u="1"/>
        <n v="50" u="1"/>
        <n v="65" u="1"/>
        <n v="90" u="1"/>
        <n v="115" u="1"/>
        <n v="85" u="1"/>
        <n v="110" u="1"/>
        <n v="80" u="1"/>
      </sharedItems>
    </cacheField>
    <cacheField name="Lynch Factor" numFmtId="0">
      <sharedItems/>
    </cacheField>
    <cacheField name="Age Adjusted Lynch Points" numFmtId="0">
      <sharedItems/>
    </cacheField>
    <cacheField name="Session" numFmtId="0">
      <sharedItems/>
    </cacheField>
    <cacheField name="Best Lift" numFmtId="0">
      <sharedItems containsSemiMixedTypes="0" containsString="0" containsNumber="1" containsInteger="1" minValue="0" maxValue="0"/>
    </cacheField>
    <cacheField name="Best Lift2" numFmtId="0">
      <sharedItems containsSemiMixedTypes="0" containsString="0" containsNumber="1" containsInteger="1" minValue="0" maxValue="0"/>
    </cacheField>
    <cacheField name="Best Lift3" numFmtId="0">
      <sharedItems containsSemiMixedTypes="0" containsString="0" containsNumber="1" containsInteger="1" minValue="0" maxValue="0"/>
    </cacheField>
    <cacheField name="Best Lift4" numFmtId="0">
      <sharedItems containsSemiMixedTypes="0" containsString="0" containsNumber="1" containsInteger="1" minValue="0" maxValue="0"/>
    </cacheField>
    <cacheField name="Best Lift5" numFmtId="0">
      <sharedItems containsSemiMixedTypes="0" containsString="0" containsNumber="1" containsInteger="1" minValue="0" maxValue="0"/>
    </cacheField>
    <cacheField name="Best Lift6" numFmtId="0">
      <sharedItems containsSemiMixedTypes="0" containsString="0" containsNumber="1" containsInteger="1" minValue="0" maxValue="0"/>
    </cacheField>
    <cacheField name="Best Lift7" numFmtId="0">
      <sharedItems containsSemiMixedTypes="0" containsString="0" containsNumber="1" containsInteger="1" minValue="0" maxValue="0"/>
    </cacheField>
    <cacheField name="Best Lift8" numFmtId="0">
      <sharedItems containsSemiMixedTypes="0" containsString="0" containsNumber="1" containsInteger="1" minValue="0" maxValue="0"/>
    </cacheField>
    <cacheField name="Best Lift9" numFmtId="0">
      <sharedItems containsSemiMixedTypes="0" containsString="0" containsNumber="1" containsInteger="1" minValue="0" maxValue="0"/>
    </cacheField>
    <cacheField name="Best Lift10" numFmtId="0">
      <sharedItems containsSemiMixedTypes="0" containsString="0" containsNumber="1" containsInteger="1" minValue="0" maxValue="0"/>
    </cacheField>
    <cacheField name="Best Lift11" numFmtId="0">
      <sharedItems containsSemiMixedTypes="0" containsString="0" containsNumber="1" containsInteger="1" minValue="0" maxValue="0"/>
    </cacheField>
    <cacheField name="Best Lift12" numFmtId="0">
      <sharedItems containsSemiMixedTypes="0" containsString="0" containsNumber="1" containsInteger="1" minValue="0" maxValue="0"/>
    </cacheField>
    <cacheField name="Best Lift13" numFmtId="0">
      <sharedItems containsSemiMixedTypes="0" containsString="0" containsNumber="1" containsInteger="1" minValue="0" maxValue="0"/>
    </cacheField>
    <cacheField name="Best Lift14" numFmtId="0">
      <sharedItems containsSemiMixedTypes="0" containsString="0" containsNumber="1" containsInteger="1" minValue="0" maxValue="0"/>
    </cacheField>
    <cacheField name="Best Lift15" numFmtId="0">
      <sharedItems containsSemiMixedTypes="0" containsString="0" containsNumber="1" containsInteger="1" minValue="0" maxValue="0"/>
    </cacheField>
    <cacheField name="Total Weight Lifted" numFmtId="0">
      <sharedItems containsSemiMixedTypes="0" containsString="0" containsNumber="1" containsInteger="1" minValue="0" maxValue="0"/>
    </cacheField>
    <cacheField name="Lynch Points"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
  <r>
    <n v="1"/>
    <x v="0"/>
    <x v="0"/>
    <x v="0"/>
    <s v=""/>
    <s v=""/>
    <x v="0"/>
    <s v=""/>
    <s v=""/>
    <x v="0"/>
    <s v=""/>
    <s v=""/>
    <s v=""/>
    <n v="0"/>
    <n v="0"/>
    <n v="0"/>
    <n v="0"/>
    <n v="0"/>
    <n v="0"/>
    <n v="0"/>
    <n v="0"/>
    <n v="0"/>
    <n v="0"/>
    <n v="0"/>
    <n v="0"/>
    <n v="0"/>
    <n v="0"/>
    <n v="0"/>
    <n v="0"/>
    <n v="0"/>
  </r>
  <r>
    <n v="2"/>
    <x v="0"/>
    <x v="0"/>
    <x v="0"/>
    <s v=""/>
    <s v=""/>
    <x v="0"/>
    <s v=""/>
    <s v=""/>
    <x v="0"/>
    <s v=""/>
    <s v=""/>
    <s v=""/>
    <n v="0"/>
    <n v="0"/>
    <n v="0"/>
    <n v="0"/>
    <n v="0"/>
    <n v="0"/>
    <n v="0"/>
    <n v="0"/>
    <n v="0"/>
    <n v="0"/>
    <n v="0"/>
    <n v="0"/>
    <n v="0"/>
    <n v="0"/>
    <n v="0"/>
    <n v="0"/>
    <n v="0"/>
  </r>
  <r>
    <n v="3"/>
    <x v="0"/>
    <x v="0"/>
    <x v="0"/>
    <s v=""/>
    <s v=""/>
    <x v="0"/>
    <s v=""/>
    <s v=""/>
    <x v="0"/>
    <s v=""/>
    <s v=""/>
    <s v=""/>
    <n v="0"/>
    <n v="0"/>
    <n v="0"/>
    <n v="0"/>
    <n v="0"/>
    <n v="0"/>
    <n v="0"/>
    <n v="0"/>
    <n v="0"/>
    <n v="0"/>
    <n v="0"/>
    <n v="0"/>
    <n v="0"/>
    <n v="0"/>
    <n v="0"/>
    <n v="0"/>
    <n v="0"/>
  </r>
  <r>
    <n v="4"/>
    <x v="0"/>
    <x v="0"/>
    <x v="0"/>
    <s v=""/>
    <s v=""/>
    <x v="0"/>
    <s v=""/>
    <s v=""/>
    <x v="0"/>
    <s v=""/>
    <s v=""/>
    <s v=""/>
    <n v="0"/>
    <n v="0"/>
    <n v="0"/>
    <n v="0"/>
    <n v="0"/>
    <n v="0"/>
    <n v="0"/>
    <n v="0"/>
    <n v="0"/>
    <n v="0"/>
    <n v="0"/>
    <n v="0"/>
    <n v="0"/>
    <n v="0"/>
    <n v="0"/>
    <n v="0"/>
    <n v="0"/>
  </r>
  <r>
    <n v="5"/>
    <x v="0"/>
    <x v="0"/>
    <x v="0"/>
    <s v=""/>
    <s v=""/>
    <x v="0"/>
    <s v=""/>
    <s v=""/>
    <x v="0"/>
    <s v=""/>
    <s v=""/>
    <s v=""/>
    <n v="0"/>
    <n v="0"/>
    <n v="0"/>
    <n v="0"/>
    <n v="0"/>
    <n v="0"/>
    <n v="0"/>
    <n v="0"/>
    <n v="0"/>
    <n v="0"/>
    <n v="0"/>
    <n v="0"/>
    <n v="0"/>
    <n v="0"/>
    <n v="0"/>
    <n v="0"/>
    <n v="0"/>
  </r>
  <r>
    <n v="6"/>
    <x v="0"/>
    <x v="0"/>
    <x v="0"/>
    <s v=""/>
    <s v=""/>
    <x v="0"/>
    <s v=""/>
    <s v=""/>
    <x v="0"/>
    <s v=""/>
    <s v=""/>
    <s v=""/>
    <n v="0"/>
    <n v="0"/>
    <n v="0"/>
    <n v="0"/>
    <n v="0"/>
    <n v="0"/>
    <n v="0"/>
    <n v="0"/>
    <n v="0"/>
    <n v="0"/>
    <n v="0"/>
    <n v="0"/>
    <n v="0"/>
    <n v="0"/>
    <n v="0"/>
    <n v="0"/>
    <n v="0"/>
  </r>
  <r>
    <n v="7"/>
    <x v="0"/>
    <x v="0"/>
    <x v="0"/>
    <s v=""/>
    <s v=""/>
    <x v="0"/>
    <s v=""/>
    <s v=""/>
    <x v="0"/>
    <s v=""/>
    <s v=""/>
    <s v=""/>
    <n v="0"/>
    <n v="0"/>
    <n v="0"/>
    <n v="0"/>
    <n v="0"/>
    <n v="0"/>
    <n v="0"/>
    <n v="0"/>
    <n v="0"/>
    <n v="0"/>
    <n v="0"/>
    <n v="0"/>
    <n v="0"/>
    <n v="0"/>
    <n v="0"/>
    <n v="0"/>
    <n v="0"/>
  </r>
  <r>
    <n v="8"/>
    <x v="0"/>
    <x v="0"/>
    <x v="0"/>
    <s v=""/>
    <s v=""/>
    <x v="0"/>
    <s v=""/>
    <s v=""/>
    <x v="0"/>
    <s v=""/>
    <s v=""/>
    <s v=""/>
    <n v="0"/>
    <n v="0"/>
    <n v="0"/>
    <n v="0"/>
    <n v="0"/>
    <n v="0"/>
    <n v="0"/>
    <n v="0"/>
    <n v="0"/>
    <n v="0"/>
    <n v="0"/>
    <n v="0"/>
    <n v="0"/>
    <n v="0"/>
    <n v="0"/>
    <n v="0"/>
    <n v="0"/>
  </r>
  <r>
    <n v="9"/>
    <x v="0"/>
    <x v="0"/>
    <x v="0"/>
    <s v=""/>
    <s v=""/>
    <x v="0"/>
    <s v=""/>
    <s v=""/>
    <x v="0"/>
    <s v=""/>
    <s v=""/>
    <s v=""/>
    <n v="0"/>
    <n v="0"/>
    <n v="0"/>
    <n v="0"/>
    <n v="0"/>
    <n v="0"/>
    <n v="0"/>
    <n v="0"/>
    <n v="0"/>
    <n v="0"/>
    <n v="0"/>
    <n v="0"/>
    <n v="0"/>
    <n v="0"/>
    <n v="0"/>
    <n v="0"/>
    <n v="0"/>
  </r>
  <r>
    <n v="10"/>
    <x v="0"/>
    <x v="0"/>
    <x v="0"/>
    <s v=""/>
    <s v=""/>
    <x v="0"/>
    <s v=""/>
    <s v=""/>
    <x v="0"/>
    <s v=""/>
    <s v=""/>
    <s v=""/>
    <n v="0"/>
    <n v="0"/>
    <n v="0"/>
    <n v="0"/>
    <n v="0"/>
    <n v="0"/>
    <n v="0"/>
    <n v="0"/>
    <n v="0"/>
    <n v="0"/>
    <n v="0"/>
    <n v="0"/>
    <n v="0"/>
    <n v="0"/>
    <n v="0"/>
    <n v="0"/>
    <n v="0"/>
  </r>
  <r>
    <n v="11"/>
    <x v="0"/>
    <x v="0"/>
    <x v="0"/>
    <s v=""/>
    <s v=""/>
    <x v="0"/>
    <s v=""/>
    <s v=""/>
    <x v="0"/>
    <s v=""/>
    <s v=""/>
    <s v=""/>
    <n v="0"/>
    <n v="0"/>
    <n v="0"/>
    <n v="0"/>
    <n v="0"/>
    <n v="0"/>
    <n v="0"/>
    <n v="0"/>
    <n v="0"/>
    <n v="0"/>
    <n v="0"/>
    <n v="0"/>
    <n v="0"/>
    <n v="0"/>
    <n v="0"/>
    <n v="0"/>
    <n v="0"/>
  </r>
  <r>
    <n v="12"/>
    <x v="0"/>
    <x v="0"/>
    <x v="0"/>
    <s v=""/>
    <s v=""/>
    <x v="0"/>
    <s v=""/>
    <s v=""/>
    <x v="0"/>
    <s v=""/>
    <s v=""/>
    <s v=""/>
    <n v="0"/>
    <n v="0"/>
    <n v="0"/>
    <n v="0"/>
    <n v="0"/>
    <n v="0"/>
    <n v="0"/>
    <n v="0"/>
    <n v="0"/>
    <n v="0"/>
    <n v="0"/>
    <n v="0"/>
    <n v="0"/>
    <n v="0"/>
    <n v="0"/>
    <n v="0"/>
    <n v="0"/>
  </r>
  <r>
    <n v="13"/>
    <x v="0"/>
    <x v="0"/>
    <x v="0"/>
    <s v=""/>
    <s v=""/>
    <x v="0"/>
    <s v=""/>
    <s v=""/>
    <x v="0"/>
    <s v=""/>
    <s v=""/>
    <s v=""/>
    <n v="0"/>
    <n v="0"/>
    <n v="0"/>
    <n v="0"/>
    <n v="0"/>
    <n v="0"/>
    <n v="0"/>
    <n v="0"/>
    <n v="0"/>
    <n v="0"/>
    <n v="0"/>
    <n v="0"/>
    <n v="0"/>
    <n v="0"/>
    <n v="0"/>
    <n v="0"/>
    <n v="0"/>
  </r>
  <r>
    <n v="14"/>
    <x v="0"/>
    <x v="0"/>
    <x v="0"/>
    <s v=""/>
    <s v=""/>
    <x v="0"/>
    <s v=""/>
    <s v=""/>
    <x v="0"/>
    <s v=""/>
    <s v=""/>
    <s v=""/>
    <n v="0"/>
    <n v="0"/>
    <n v="0"/>
    <n v="0"/>
    <n v="0"/>
    <n v="0"/>
    <n v="0"/>
    <n v="0"/>
    <n v="0"/>
    <n v="0"/>
    <n v="0"/>
    <n v="0"/>
    <n v="0"/>
    <n v="0"/>
    <n v="0"/>
    <n v="0"/>
    <n v="0"/>
  </r>
  <r>
    <n v="15"/>
    <x v="0"/>
    <x v="0"/>
    <x v="0"/>
    <s v=""/>
    <s v=""/>
    <x v="0"/>
    <s v=""/>
    <s v=""/>
    <x v="0"/>
    <s v=""/>
    <s v=""/>
    <s v=""/>
    <n v="0"/>
    <n v="0"/>
    <n v="0"/>
    <n v="0"/>
    <n v="0"/>
    <n v="0"/>
    <n v="0"/>
    <n v="0"/>
    <n v="0"/>
    <n v="0"/>
    <n v="0"/>
    <n v="0"/>
    <n v="0"/>
    <n v="0"/>
    <n v="0"/>
    <n v="0"/>
    <n v="0"/>
  </r>
  <r>
    <n v="16"/>
    <x v="0"/>
    <x v="0"/>
    <x v="0"/>
    <s v=""/>
    <s v=""/>
    <x v="0"/>
    <s v=""/>
    <s v=""/>
    <x v="0"/>
    <s v=""/>
    <s v=""/>
    <s v=""/>
    <n v="0"/>
    <n v="0"/>
    <n v="0"/>
    <n v="0"/>
    <n v="0"/>
    <n v="0"/>
    <n v="0"/>
    <n v="0"/>
    <n v="0"/>
    <n v="0"/>
    <n v="0"/>
    <n v="0"/>
    <n v="0"/>
    <n v="0"/>
    <n v="0"/>
    <n v="0"/>
    <n v="0"/>
  </r>
  <r>
    <n v="17"/>
    <x v="0"/>
    <x v="0"/>
    <x v="0"/>
    <s v=""/>
    <s v=""/>
    <x v="0"/>
    <s v=""/>
    <s v=""/>
    <x v="0"/>
    <s v=""/>
    <s v=""/>
    <s v=""/>
    <n v="0"/>
    <n v="0"/>
    <n v="0"/>
    <n v="0"/>
    <n v="0"/>
    <n v="0"/>
    <n v="0"/>
    <n v="0"/>
    <n v="0"/>
    <n v="0"/>
    <n v="0"/>
    <n v="0"/>
    <n v="0"/>
    <n v="0"/>
    <n v="0"/>
    <n v="0"/>
    <n v="0"/>
  </r>
  <r>
    <n v="18"/>
    <x v="0"/>
    <x v="0"/>
    <x v="0"/>
    <s v=""/>
    <s v=""/>
    <x v="0"/>
    <s v=""/>
    <s v=""/>
    <x v="0"/>
    <s v=""/>
    <s v=""/>
    <s v=""/>
    <n v="0"/>
    <n v="0"/>
    <n v="0"/>
    <n v="0"/>
    <n v="0"/>
    <n v="0"/>
    <n v="0"/>
    <n v="0"/>
    <n v="0"/>
    <n v="0"/>
    <n v="0"/>
    <n v="0"/>
    <n v="0"/>
    <n v="0"/>
    <n v="0"/>
    <n v="0"/>
    <n v="0"/>
  </r>
  <r>
    <n v="19"/>
    <x v="0"/>
    <x v="0"/>
    <x v="0"/>
    <s v=""/>
    <s v=""/>
    <x v="0"/>
    <s v=""/>
    <s v=""/>
    <x v="0"/>
    <s v=""/>
    <s v=""/>
    <s v=""/>
    <n v="0"/>
    <n v="0"/>
    <n v="0"/>
    <n v="0"/>
    <n v="0"/>
    <n v="0"/>
    <n v="0"/>
    <n v="0"/>
    <n v="0"/>
    <n v="0"/>
    <n v="0"/>
    <n v="0"/>
    <n v="0"/>
    <n v="0"/>
    <n v="0"/>
    <n v="0"/>
    <n v="0"/>
  </r>
  <r>
    <n v="20"/>
    <x v="0"/>
    <x v="0"/>
    <x v="0"/>
    <s v=""/>
    <s v=""/>
    <x v="0"/>
    <s v=""/>
    <s v=""/>
    <x v="0"/>
    <s v=""/>
    <s v=""/>
    <s v=""/>
    <n v="0"/>
    <n v="0"/>
    <n v="0"/>
    <n v="0"/>
    <n v="0"/>
    <n v="0"/>
    <n v="0"/>
    <n v="0"/>
    <n v="0"/>
    <n v="0"/>
    <n v="0"/>
    <n v="0"/>
    <n v="0"/>
    <n v="0"/>
    <n v="0"/>
    <n v="0"/>
    <n v="0"/>
  </r>
  <r>
    <n v="21"/>
    <x v="0"/>
    <x v="0"/>
    <x v="0"/>
    <s v=""/>
    <s v=""/>
    <x v="0"/>
    <s v=""/>
    <s v=""/>
    <x v="0"/>
    <s v=""/>
    <s v=""/>
    <s v=""/>
    <n v="0"/>
    <n v="0"/>
    <n v="0"/>
    <n v="0"/>
    <n v="0"/>
    <n v="0"/>
    <n v="0"/>
    <n v="0"/>
    <n v="0"/>
    <n v="0"/>
    <n v="0"/>
    <n v="0"/>
    <n v="0"/>
    <n v="0"/>
    <n v="0"/>
    <n v="0"/>
    <n v="0"/>
  </r>
  <r>
    <n v="22"/>
    <x v="0"/>
    <x v="0"/>
    <x v="0"/>
    <s v=""/>
    <s v=""/>
    <x v="0"/>
    <s v=""/>
    <s v=""/>
    <x v="0"/>
    <s v=""/>
    <s v=""/>
    <s v=""/>
    <n v="0"/>
    <n v="0"/>
    <n v="0"/>
    <n v="0"/>
    <n v="0"/>
    <n v="0"/>
    <n v="0"/>
    <n v="0"/>
    <n v="0"/>
    <n v="0"/>
    <n v="0"/>
    <n v="0"/>
    <n v="0"/>
    <n v="0"/>
    <n v="0"/>
    <n v="0"/>
    <n v="0"/>
  </r>
  <r>
    <n v="23"/>
    <x v="0"/>
    <x v="0"/>
    <x v="0"/>
    <s v=""/>
    <s v=""/>
    <x v="0"/>
    <s v=""/>
    <s v=""/>
    <x v="0"/>
    <s v=""/>
    <s v=""/>
    <s v=""/>
    <n v="0"/>
    <n v="0"/>
    <n v="0"/>
    <n v="0"/>
    <n v="0"/>
    <n v="0"/>
    <n v="0"/>
    <n v="0"/>
    <n v="0"/>
    <n v="0"/>
    <n v="0"/>
    <n v="0"/>
    <n v="0"/>
    <n v="0"/>
    <n v="0"/>
    <n v="0"/>
    <n v="0"/>
  </r>
  <r>
    <n v="24"/>
    <x v="0"/>
    <x v="0"/>
    <x v="0"/>
    <s v=""/>
    <s v=""/>
    <x v="0"/>
    <s v=""/>
    <s v=""/>
    <x v="0"/>
    <s v=""/>
    <s v=""/>
    <s v=""/>
    <n v="0"/>
    <n v="0"/>
    <n v="0"/>
    <n v="0"/>
    <n v="0"/>
    <n v="0"/>
    <n v="0"/>
    <n v="0"/>
    <n v="0"/>
    <n v="0"/>
    <n v="0"/>
    <n v="0"/>
    <n v="0"/>
    <n v="0"/>
    <n v="0"/>
    <n v="0"/>
    <n v="0"/>
  </r>
  <r>
    <n v="25"/>
    <x v="0"/>
    <x v="0"/>
    <x v="0"/>
    <s v=""/>
    <s v=""/>
    <x v="0"/>
    <s v=""/>
    <s v=""/>
    <x v="0"/>
    <s v=""/>
    <s v=""/>
    <s v=""/>
    <n v="0"/>
    <n v="0"/>
    <n v="0"/>
    <n v="0"/>
    <n v="0"/>
    <n v="0"/>
    <n v="0"/>
    <n v="0"/>
    <n v="0"/>
    <n v="0"/>
    <n v="0"/>
    <n v="0"/>
    <n v="0"/>
    <n v="0"/>
    <n v="0"/>
    <n v="0"/>
    <n v="0"/>
  </r>
  <r>
    <n v="26"/>
    <x v="0"/>
    <x v="0"/>
    <x v="0"/>
    <s v=""/>
    <s v=""/>
    <x v="0"/>
    <s v=""/>
    <s v=""/>
    <x v="0"/>
    <s v=""/>
    <s v=""/>
    <s v=""/>
    <n v="0"/>
    <n v="0"/>
    <n v="0"/>
    <n v="0"/>
    <n v="0"/>
    <n v="0"/>
    <n v="0"/>
    <n v="0"/>
    <n v="0"/>
    <n v="0"/>
    <n v="0"/>
    <n v="0"/>
    <n v="0"/>
    <n v="0"/>
    <n v="0"/>
    <n v="0"/>
    <n v="0"/>
  </r>
  <r>
    <n v="27"/>
    <x v="0"/>
    <x v="0"/>
    <x v="0"/>
    <s v=""/>
    <s v=""/>
    <x v="0"/>
    <s v=""/>
    <s v=""/>
    <x v="0"/>
    <s v=""/>
    <s v=""/>
    <s v=""/>
    <n v="0"/>
    <n v="0"/>
    <n v="0"/>
    <n v="0"/>
    <n v="0"/>
    <n v="0"/>
    <n v="0"/>
    <n v="0"/>
    <n v="0"/>
    <n v="0"/>
    <n v="0"/>
    <n v="0"/>
    <n v="0"/>
    <n v="0"/>
    <n v="0"/>
    <n v="0"/>
    <n v="0"/>
  </r>
  <r>
    <n v="28"/>
    <x v="0"/>
    <x v="0"/>
    <x v="0"/>
    <s v=""/>
    <s v=""/>
    <x v="0"/>
    <s v=""/>
    <s v=""/>
    <x v="0"/>
    <s v=""/>
    <s v=""/>
    <s v=""/>
    <n v="0"/>
    <n v="0"/>
    <n v="0"/>
    <n v="0"/>
    <n v="0"/>
    <n v="0"/>
    <n v="0"/>
    <n v="0"/>
    <n v="0"/>
    <n v="0"/>
    <n v="0"/>
    <n v="0"/>
    <n v="0"/>
    <n v="0"/>
    <n v="0"/>
    <n v="0"/>
    <n v="0"/>
  </r>
  <r>
    <n v="29"/>
    <x v="0"/>
    <x v="0"/>
    <x v="0"/>
    <s v=""/>
    <s v=""/>
    <x v="0"/>
    <s v=""/>
    <s v=""/>
    <x v="0"/>
    <s v=""/>
    <s v=""/>
    <s v=""/>
    <n v="0"/>
    <n v="0"/>
    <n v="0"/>
    <n v="0"/>
    <n v="0"/>
    <n v="0"/>
    <n v="0"/>
    <n v="0"/>
    <n v="0"/>
    <n v="0"/>
    <n v="0"/>
    <n v="0"/>
    <n v="0"/>
    <n v="0"/>
    <n v="0"/>
    <n v="0"/>
    <n v="0"/>
  </r>
  <r>
    <n v="30"/>
    <x v="0"/>
    <x v="0"/>
    <x v="0"/>
    <s v=""/>
    <s v=""/>
    <x v="0"/>
    <s v=""/>
    <s v=""/>
    <x v="0"/>
    <s v=""/>
    <s v=""/>
    <s v=""/>
    <n v="0"/>
    <n v="0"/>
    <n v="0"/>
    <n v="0"/>
    <n v="0"/>
    <n v="0"/>
    <n v="0"/>
    <n v="0"/>
    <n v="0"/>
    <n v="0"/>
    <n v="0"/>
    <n v="0"/>
    <n v="0"/>
    <n v="0"/>
    <n v="0"/>
    <n v="0"/>
    <n v="0"/>
  </r>
  <r>
    <n v="31"/>
    <x v="0"/>
    <x v="0"/>
    <x v="0"/>
    <s v=""/>
    <s v=""/>
    <x v="0"/>
    <s v=""/>
    <s v=""/>
    <x v="0"/>
    <s v=""/>
    <s v=""/>
    <s v=""/>
    <n v="0"/>
    <n v="0"/>
    <n v="0"/>
    <n v="0"/>
    <n v="0"/>
    <n v="0"/>
    <n v="0"/>
    <n v="0"/>
    <n v="0"/>
    <n v="0"/>
    <n v="0"/>
    <n v="0"/>
    <n v="0"/>
    <n v="0"/>
    <n v="0"/>
    <n v="0"/>
    <n v="0"/>
  </r>
  <r>
    <n v="32"/>
    <x v="0"/>
    <x v="0"/>
    <x v="0"/>
    <s v=""/>
    <s v=""/>
    <x v="0"/>
    <s v=""/>
    <s v=""/>
    <x v="0"/>
    <s v=""/>
    <s v=""/>
    <s v=""/>
    <n v="0"/>
    <n v="0"/>
    <n v="0"/>
    <n v="0"/>
    <n v="0"/>
    <n v="0"/>
    <n v="0"/>
    <n v="0"/>
    <n v="0"/>
    <n v="0"/>
    <n v="0"/>
    <n v="0"/>
    <n v="0"/>
    <n v="0"/>
    <n v="0"/>
    <n v="0"/>
    <n v="0"/>
  </r>
  <r>
    <n v="33"/>
    <x v="0"/>
    <x v="0"/>
    <x v="0"/>
    <s v=""/>
    <s v=""/>
    <x v="0"/>
    <s v=""/>
    <s v=""/>
    <x v="0"/>
    <s v=""/>
    <s v=""/>
    <s v=""/>
    <n v="0"/>
    <n v="0"/>
    <n v="0"/>
    <n v="0"/>
    <n v="0"/>
    <n v="0"/>
    <n v="0"/>
    <n v="0"/>
    <n v="0"/>
    <n v="0"/>
    <n v="0"/>
    <n v="0"/>
    <n v="0"/>
    <n v="0"/>
    <n v="0"/>
    <n v="0"/>
    <n v="0"/>
  </r>
  <r>
    <n v="34"/>
    <x v="0"/>
    <x v="0"/>
    <x v="0"/>
    <s v=""/>
    <s v=""/>
    <x v="0"/>
    <s v=""/>
    <s v=""/>
    <x v="0"/>
    <s v=""/>
    <s v=""/>
    <s v=""/>
    <n v="0"/>
    <n v="0"/>
    <n v="0"/>
    <n v="0"/>
    <n v="0"/>
    <n v="0"/>
    <n v="0"/>
    <n v="0"/>
    <n v="0"/>
    <n v="0"/>
    <n v="0"/>
    <n v="0"/>
    <n v="0"/>
    <n v="0"/>
    <n v="0"/>
    <n v="0"/>
    <n v="0"/>
  </r>
  <r>
    <n v="35"/>
    <x v="0"/>
    <x v="0"/>
    <x v="0"/>
    <s v=""/>
    <s v=""/>
    <x v="0"/>
    <s v=""/>
    <s v=""/>
    <x v="0"/>
    <s v=""/>
    <s v=""/>
    <s v=""/>
    <n v="0"/>
    <n v="0"/>
    <n v="0"/>
    <n v="0"/>
    <n v="0"/>
    <n v="0"/>
    <n v="0"/>
    <n v="0"/>
    <n v="0"/>
    <n v="0"/>
    <n v="0"/>
    <n v="0"/>
    <n v="0"/>
    <n v="0"/>
    <n v="0"/>
    <n v="0"/>
    <n v="0"/>
  </r>
  <r>
    <n v="36"/>
    <x v="0"/>
    <x v="0"/>
    <x v="0"/>
    <s v=""/>
    <s v=""/>
    <x v="0"/>
    <s v=""/>
    <s v=""/>
    <x v="0"/>
    <s v=""/>
    <s v=""/>
    <s v=""/>
    <n v="0"/>
    <n v="0"/>
    <n v="0"/>
    <n v="0"/>
    <n v="0"/>
    <n v="0"/>
    <n v="0"/>
    <n v="0"/>
    <n v="0"/>
    <n v="0"/>
    <n v="0"/>
    <n v="0"/>
    <n v="0"/>
    <n v="0"/>
    <n v="0"/>
    <n v="0"/>
    <n v="0"/>
  </r>
  <r>
    <n v="37"/>
    <x v="0"/>
    <x v="0"/>
    <x v="0"/>
    <s v=""/>
    <s v=""/>
    <x v="0"/>
    <s v=""/>
    <s v=""/>
    <x v="0"/>
    <s v=""/>
    <s v=""/>
    <s v=""/>
    <n v="0"/>
    <n v="0"/>
    <n v="0"/>
    <n v="0"/>
    <n v="0"/>
    <n v="0"/>
    <n v="0"/>
    <n v="0"/>
    <n v="0"/>
    <n v="0"/>
    <n v="0"/>
    <n v="0"/>
    <n v="0"/>
    <n v="0"/>
    <n v="0"/>
    <n v="0"/>
    <n v="0"/>
  </r>
  <r>
    <n v="38"/>
    <x v="0"/>
    <x v="0"/>
    <x v="0"/>
    <s v=""/>
    <s v=""/>
    <x v="0"/>
    <s v=""/>
    <s v=""/>
    <x v="0"/>
    <s v=""/>
    <s v=""/>
    <s v=""/>
    <n v="0"/>
    <n v="0"/>
    <n v="0"/>
    <n v="0"/>
    <n v="0"/>
    <n v="0"/>
    <n v="0"/>
    <n v="0"/>
    <n v="0"/>
    <n v="0"/>
    <n v="0"/>
    <n v="0"/>
    <n v="0"/>
    <n v="0"/>
    <n v="0"/>
    <n v="0"/>
    <n v="0"/>
  </r>
  <r>
    <n v="39"/>
    <x v="0"/>
    <x v="0"/>
    <x v="0"/>
    <s v=""/>
    <s v=""/>
    <x v="0"/>
    <s v=""/>
    <s v=""/>
    <x v="0"/>
    <s v=""/>
    <s v=""/>
    <s v=""/>
    <n v="0"/>
    <n v="0"/>
    <n v="0"/>
    <n v="0"/>
    <n v="0"/>
    <n v="0"/>
    <n v="0"/>
    <n v="0"/>
    <n v="0"/>
    <n v="0"/>
    <n v="0"/>
    <n v="0"/>
    <n v="0"/>
    <n v="0"/>
    <n v="0"/>
    <n v="0"/>
    <n v="0"/>
  </r>
  <r>
    <n v="40"/>
    <x v="0"/>
    <x v="0"/>
    <x v="0"/>
    <s v=""/>
    <s v=""/>
    <x v="0"/>
    <s v=""/>
    <s v=""/>
    <x v="0"/>
    <s v=""/>
    <s v=""/>
    <s v=""/>
    <n v="0"/>
    <n v="0"/>
    <n v="0"/>
    <n v="0"/>
    <n v="0"/>
    <n v="0"/>
    <n v="0"/>
    <n v="0"/>
    <n v="0"/>
    <n v="0"/>
    <n v="0"/>
    <n v="0"/>
    <n v="0"/>
    <n v="0"/>
    <n v="0"/>
    <n v="0"/>
    <n v="0"/>
  </r>
  <r>
    <n v="41"/>
    <x v="0"/>
    <x v="0"/>
    <x v="0"/>
    <s v=""/>
    <s v=""/>
    <x v="0"/>
    <s v=""/>
    <s v=""/>
    <x v="0"/>
    <s v=""/>
    <s v=""/>
    <s v=""/>
    <n v="0"/>
    <n v="0"/>
    <n v="0"/>
    <n v="0"/>
    <n v="0"/>
    <n v="0"/>
    <n v="0"/>
    <n v="0"/>
    <n v="0"/>
    <n v="0"/>
    <n v="0"/>
    <n v="0"/>
    <n v="0"/>
    <n v="0"/>
    <n v="0"/>
    <n v="0"/>
    <n v="0"/>
  </r>
  <r>
    <n v="42"/>
    <x v="0"/>
    <x v="0"/>
    <x v="0"/>
    <s v=""/>
    <s v=""/>
    <x v="0"/>
    <s v=""/>
    <s v=""/>
    <x v="0"/>
    <s v=""/>
    <s v=""/>
    <s v=""/>
    <n v="0"/>
    <n v="0"/>
    <n v="0"/>
    <n v="0"/>
    <n v="0"/>
    <n v="0"/>
    <n v="0"/>
    <n v="0"/>
    <n v="0"/>
    <n v="0"/>
    <n v="0"/>
    <n v="0"/>
    <n v="0"/>
    <n v="0"/>
    <n v="0"/>
    <n v="0"/>
    <n v="0"/>
  </r>
  <r>
    <n v="43"/>
    <x v="0"/>
    <x v="0"/>
    <x v="0"/>
    <s v=""/>
    <s v=""/>
    <x v="0"/>
    <s v=""/>
    <s v=""/>
    <x v="0"/>
    <s v=""/>
    <s v=""/>
    <s v=""/>
    <n v="0"/>
    <n v="0"/>
    <n v="0"/>
    <n v="0"/>
    <n v="0"/>
    <n v="0"/>
    <n v="0"/>
    <n v="0"/>
    <n v="0"/>
    <n v="0"/>
    <n v="0"/>
    <n v="0"/>
    <n v="0"/>
    <n v="0"/>
    <n v="0"/>
    <n v="0"/>
    <n v="0"/>
  </r>
  <r>
    <n v="44"/>
    <x v="0"/>
    <x v="0"/>
    <x v="0"/>
    <s v=""/>
    <s v=""/>
    <x v="0"/>
    <s v=""/>
    <s v=""/>
    <x v="0"/>
    <s v=""/>
    <s v=""/>
    <s v=""/>
    <n v="0"/>
    <n v="0"/>
    <n v="0"/>
    <n v="0"/>
    <n v="0"/>
    <n v="0"/>
    <n v="0"/>
    <n v="0"/>
    <n v="0"/>
    <n v="0"/>
    <n v="0"/>
    <n v="0"/>
    <n v="0"/>
    <n v="0"/>
    <n v="0"/>
    <n v="0"/>
    <n v="0"/>
  </r>
  <r>
    <n v="45"/>
    <x v="0"/>
    <x v="0"/>
    <x v="0"/>
    <s v=""/>
    <s v=""/>
    <x v="0"/>
    <s v=""/>
    <s v=""/>
    <x v="0"/>
    <s v=""/>
    <s v=""/>
    <s v=""/>
    <n v="0"/>
    <n v="0"/>
    <n v="0"/>
    <n v="0"/>
    <n v="0"/>
    <n v="0"/>
    <n v="0"/>
    <n v="0"/>
    <n v="0"/>
    <n v="0"/>
    <n v="0"/>
    <n v="0"/>
    <n v="0"/>
    <n v="0"/>
    <n v="0"/>
    <n v="0"/>
    <n v="0"/>
  </r>
  <r>
    <n v="46"/>
    <x v="0"/>
    <x v="0"/>
    <x v="0"/>
    <s v=""/>
    <s v=""/>
    <x v="0"/>
    <s v=""/>
    <s v=""/>
    <x v="0"/>
    <s v=""/>
    <s v=""/>
    <s v=""/>
    <n v="0"/>
    <n v="0"/>
    <n v="0"/>
    <n v="0"/>
    <n v="0"/>
    <n v="0"/>
    <n v="0"/>
    <n v="0"/>
    <n v="0"/>
    <n v="0"/>
    <n v="0"/>
    <n v="0"/>
    <n v="0"/>
    <n v="0"/>
    <n v="0"/>
    <n v="0"/>
    <n v="0"/>
  </r>
  <r>
    <n v="47"/>
    <x v="0"/>
    <x v="0"/>
    <x v="0"/>
    <s v=""/>
    <s v=""/>
    <x v="0"/>
    <s v=""/>
    <s v=""/>
    <x v="0"/>
    <s v=""/>
    <s v=""/>
    <s v=""/>
    <n v="0"/>
    <n v="0"/>
    <n v="0"/>
    <n v="0"/>
    <n v="0"/>
    <n v="0"/>
    <n v="0"/>
    <n v="0"/>
    <n v="0"/>
    <n v="0"/>
    <n v="0"/>
    <n v="0"/>
    <n v="0"/>
    <n v="0"/>
    <n v="0"/>
    <n v="0"/>
    <n v="0"/>
  </r>
  <r>
    <n v="48"/>
    <x v="0"/>
    <x v="0"/>
    <x v="0"/>
    <s v=""/>
    <s v=""/>
    <x v="0"/>
    <s v=""/>
    <s v=""/>
    <x v="0"/>
    <s v=""/>
    <s v=""/>
    <s v=""/>
    <n v="0"/>
    <n v="0"/>
    <n v="0"/>
    <n v="0"/>
    <n v="0"/>
    <n v="0"/>
    <n v="0"/>
    <n v="0"/>
    <n v="0"/>
    <n v="0"/>
    <n v="0"/>
    <n v="0"/>
    <n v="0"/>
    <n v="0"/>
    <n v="0"/>
    <n v="0"/>
    <n v="0"/>
  </r>
  <r>
    <n v="49"/>
    <x v="0"/>
    <x v="0"/>
    <x v="0"/>
    <s v=""/>
    <s v=""/>
    <x v="0"/>
    <s v=""/>
    <s v=""/>
    <x v="0"/>
    <s v=""/>
    <s v=""/>
    <s v=""/>
    <n v="0"/>
    <n v="0"/>
    <n v="0"/>
    <n v="0"/>
    <n v="0"/>
    <n v="0"/>
    <n v="0"/>
    <n v="0"/>
    <n v="0"/>
    <n v="0"/>
    <n v="0"/>
    <n v="0"/>
    <n v="0"/>
    <n v="0"/>
    <n v="0"/>
    <n v="0"/>
    <n v="0"/>
  </r>
  <r>
    <n v="50"/>
    <x v="0"/>
    <x v="0"/>
    <x v="0"/>
    <s v=""/>
    <s v=""/>
    <x v="0"/>
    <s v=""/>
    <s v=""/>
    <x v="0"/>
    <s v=""/>
    <s v=""/>
    <s v=""/>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rowHeaderCaption="Gender">
  <location ref="A3:E4" firstHeaderRow="1" firstDataRow="1" firstDataCol="4"/>
  <pivotFields count="30">
    <pivotField showAll="0"/>
    <pivotField axis="axisRow" outline="0" showAll="0" defaultSubtotal="0">
      <items count="21">
        <item m="1" x="2"/>
        <item m="1" x="8"/>
        <item m="1" x="16"/>
        <item m="1" x="13"/>
        <item m="1" x="12"/>
        <item m="1" x="7"/>
        <item m="1" x="9"/>
        <item m="1" x="14"/>
        <item m="1" x="19"/>
        <item m="1" x="3"/>
        <item m="1" x="4"/>
        <item m="1" x="11"/>
        <item m="1" x="5"/>
        <item m="1" x="10"/>
        <item m="1" x="17"/>
        <item m="1" x="20"/>
        <item m="1" x="18"/>
        <item m="1" x="15"/>
        <item m="1" x="6"/>
        <item m="1" x="1"/>
        <item x="0"/>
      </items>
    </pivotField>
    <pivotField showAll="0"/>
    <pivotField axis="axisRow" outline="0" showAll="0" defaultSubtotal="0">
      <items count="4">
        <item m="1" x="1"/>
        <item m="1" x="3"/>
        <item m="1" x="2"/>
        <item x="0"/>
      </items>
    </pivotField>
    <pivotField showAll="0"/>
    <pivotField showAll="0"/>
    <pivotField axis="axisRow" outline="0" showAll="0" defaultSubtotal="0">
      <items count="11">
        <item m="1" x="6"/>
        <item m="1" x="3"/>
        <item m="1" x="2"/>
        <item m="1" x="10"/>
        <item m="1" x="9"/>
        <item m="1" x="7"/>
        <item m="1" x="8"/>
        <item m="1" x="1"/>
        <item m="1" x="5"/>
        <item m="1" x="4"/>
        <item x="0"/>
      </items>
    </pivotField>
    <pivotField showAll="0"/>
    <pivotField showAll="0"/>
    <pivotField axis="axisRow" outline="0" showAll="0" defaultSubtotal="0">
      <items count="13">
        <item m="1" x="10"/>
        <item m="1" x="12"/>
        <item m="1" x="4"/>
        <item m="1" x="6"/>
        <item m="1" x="3"/>
        <item m="1" x="9"/>
        <item m="1" x="11"/>
        <item m="1" x="2"/>
        <item m="1" x="8"/>
        <item m="1" x="5"/>
        <item m="1" x="7"/>
        <item m="1" x="1"/>
        <item x="0"/>
      </items>
    </pivotField>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pivotFields>
  <rowFields count="4">
    <field x="3"/>
    <field x="6"/>
    <field x="9"/>
    <field x="1"/>
  </rowFields>
  <rowItems count="1">
    <i>
      <x v="3"/>
      <x v="10"/>
      <x v="12"/>
      <x v="20"/>
    </i>
  </rowItems>
  <colItems count="1">
    <i/>
  </colItems>
  <dataFields count="1">
    <dataField name="Sum of Lynch Points" fld="29"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rowHeaderCaption="Gender">
  <location ref="A3:D4" firstHeaderRow="1" firstDataRow="1" firstDataCol="3"/>
  <pivotFields count="30">
    <pivotField showAll="0"/>
    <pivotField axis="axisRow" outline="0" showAll="0" defaultSubtotal="0">
      <items count="21">
        <item m="1" x="2"/>
        <item m="1" x="8"/>
        <item m="1" x="16"/>
        <item m="1" x="13"/>
        <item m="1" x="12"/>
        <item m="1" x="7"/>
        <item m="1" x="9"/>
        <item m="1" x="14"/>
        <item m="1" x="19"/>
        <item m="1" x="3"/>
        <item m="1" x="4"/>
        <item m="1" x="11"/>
        <item m="1" x="5"/>
        <item m="1" x="10"/>
        <item m="1" x="17"/>
        <item m="1" x="20"/>
        <item m="1" x="18"/>
        <item m="1" x="15"/>
        <item m="1" x="6"/>
        <item m="1" x="1"/>
        <item x="0"/>
      </items>
    </pivotField>
    <pivotField showAll="0"/>
    <pivotField axis="axisRow" outline="0" showAll="0" defaultSubtotal="0">
      <items count="4">
        <item m="1" x="1"/>
        <item m="1" x="3"/>
        <item m="1" x="2"/>
        <item x="0"/>
      </items>
    </pivotField>
    <pivotField showAll="0"/>
    <pivotField showAll="0"/>
    <pivotField axis="axisRow" outline="0" showAll="0" defaultSubtotal="0">
      <items count="11">
        <item m="1" x="6"/>
        <item m="1" x="3"/>
        <item m="1" x="2"/>
        <item m="1" x="10"/>
        <item m="1" x="9"/>
        <item m="1" x="7"/>
        <item m="1" x="8"/>
        <item m="1" x="1"/>
        <item m="1" x="5"/>
        <item m="1" x="4"/>
        <item x="0"/>
      </items>
    </pivotField>
    <pivotField showAll="0"/>
    <pivotField showAll="0"/>
    <pivotField outline="0"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pivotFields>
  <rowFields count="3">
    <field x="3"/>
    <field x="6"/>
    <field x="1"/>
  </rowFields>
  <rowItems count="1">
    <i>
      <x v="3"/>
      <x v="10"/>
      <x v="20"/>
    </i>
  </rowItems>
  <colItems count="1">
    <i/>
  </colItems>
  <dataFields count="1">
    <dataField name="Sum of Lynch Points" fld="29"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outline="1" outlineData="1" multipleFieldFilters="0" rowHeaderCaption="Club">
  <location ref="A3:B4" firstHeaderRow="1" firstDataRow="1" firstDataCol="1"/>
  <pivotFields count="30">
    <pivotField showAll="0"/>
    <pivotField outline="0" showAll="0" defaultSubtotal="0"/>
    <pivotField axis="axisRow" showAll="0">
      <items count="8">
        <item m="1" x="1"/>
        <item m="1" x="6"/>
        <item x="0"/>
        <item m="1" x="4"/>
        <item m="1" x="5"/>
        <item m="1" x="2"/>
        <item m="1" x="3"/>
        <item t="default"/>
      </items>
    </pivotField>
    <pivotField outline="0" showAll="0" defaultSubtotal="0"/>
    <pivotField showAll="0"/>
    <pivotField showAll="0"/>
    <pivotField outline="0" showAll="0" defaultSubtotal="0"/>
    <pivotField showAll="0"/>
    <pivotField showAll="0"/>
    <pivotField outline="0"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pivotFields>
  <rowFields count="1">
    <field x="2"/>
  </rowFields>
  <rowItems count="1">
    <i>
      <x v="2"/>
    </i>
  </rowItems>
  <colItems count="1">
    <i/>
  </colItems>
  <dataFields count="1">
    <dataField name="Sum of Lynch Points" fld="29"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1.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topLeftCell="A3" workbookViewId="0">
      <selection activeCell="B5" sqref="B5"/>
    </sheetView>
  </sheetViews>
  <sheetFormatPr defaultColWidth="47.73046875" defaultRowHeight="14.25"/>
  <cols>
    <col min="1" max="1" width="12.265625" customWidth="1"/>
    <col min="2" max="2" width="33" bestFit="1" customWidth="1"/>
    <col min="3" max="3" width="18.59765625" bestFit="1" customWidth="1"/>
    <col min="4" max="4" width="7.73046875" bestFit="1" customWidth="1"/>
    <col min="5" max="5" width="10.73046875" bestFit="1" customWidth="1"/>
    <col min="6" max="6" width="8.86328125" customWidth="1"/>
    <col min="7" max="7" width="16.1328125" bestFit="1" customWidth="1"/>
    <col min="8" max="8" width="15.6640625" customWidth="1"/>
  </cols>
  <sheetData>
    <row r="1" spans="1:9">
      <c r="A1" t="s">
        <v>23</v>
      </c>
      <c r="B1" s="69"/>
      <c r="E1" t="s">
        <v>73</v>
      </c>
      <c r="F1" s="79" t="s">
        <v>77</v>
      </c>
      <c r="G1" s="80"/>
      <c r="H1" s="80"/>
      <c r="I1" s="80"/>
    </row>
    <row r="2" spans="1:9">
      <c r="A2" t="s">
        <v>24</v>
      </c>
      <c r="B2" s="70"/>
      <c r="F2" s="80"/>
      <c r="G2" s="80"/>
      <c r="H2" s="80"/>
      <c r="I2" s="80"/>
    </row>
    <row r="3" spans="1:9">
      <c r="A3" t="s">
        <v>58</v>
      </c>
      <c r="B3" s="71"/>
      <c r="F3" s="80"/>
      <c r="G3" s="80"/>
      <c r="H3" s="80"/>
      <c r="I3" s="80"/>
    </row>
    <row r="4" spans="1:9" ht="42.75">
      <c r="A4" s="98" t="s">
        <v>74</v>
      </c>
      <c r="B4" s="99"/>
      <c r="F4" s="80"/>
      <c r="G4" s="80"/>
      <c r="H4" s="80"/>
      <c r="I4" s="80"/>
    </row>
    <row r="5" spans="1:9">
      <c r="F5" s="80"/>
      <c r="G5" s="80"/>
      <c r="H5" s="80"/>
      <c r="I5" s="80"/>
    </row>
    <row r="6" spans="1:9">
      <c r="A6" t="s">
        <v>59</v>
      </c>
      <c r="F6" s="80"/>
      <c r="G6" s="80"/>
      <c r="H6" s="80"/>
      <c r="I6" s="80"/>
    </row>
    <row r="7" spans="1:9">
      <c r="A7">
        <v>1</v>
      </c>
      <c r="B7" s="68"/>
      <c r="C7" s="49"/>
      <c r="D7" s="49"/>
      <c r="F7" s="80"/>
      <c r="G7" s="80"/>
      <c r="H7" s="80"/>
      <c r="I7" s="80"/>
    </row>
    <row r="8" spans="1:9">
      <c r="A8">
        <v>2</v>
      </c>
      <c r="B8" s="69"/>
      <c r="F8" s="80"/>
      <c r="G8" s="80"/>
      <c r="H8" s="80"/>
      <c r="I8" s="80"/>
    </row>
    <row r="9" spans="1:9">
      <c r="A9">
        <v>3</v>
      </c>
      <c r="B9" s="69"/>
      <c r="F9" s="80"/>
      <c r="G9" s="80"/>
      <c r="H9" s="80"/>
      <c r="I9" s="80"/>
    </row>
    <row r="10" spans="1:9">
      <c r="A10">
        <v>4</v>
      </c>
      <c r="B10" s="68"/>
      <c r="C10" s="49"/>
      <c r="D10" s="49"/>
      <c r="F10" s="80"/>
      <c r="G10" s="80"/>
      <c r="H10" s="80"/>
      <c r="I10" s="80"/>
    </row>
    <row r="11" spans="1:9">
      <c r="A11">
        <v>5</v>
      </c>
      <c r="B11" s="68"/>
      <c r="C11" s="49"/>
      <c r="D11" s="49"/>
      <c r="F11" s="80"/>
      <c r="G11" s="80"/>
      <c r="H11" s="80"/>
      <c r="I11" s="80"/>
    </row>
    <row r="12" spans="1:9">
      <c r="A12">
        <v>6</v>
      </c>
      <c r="B12" s="68"/>
      <c r="C12" s="47"/>
      <c r="D12" s="47"/>
      <c r="F12" s="80"/>
      <c r="G12" s="80"/>
      <c r="H12" s="80"/>
      <c r="I12" s="80"/>
    </row>
    <row r="13" spans="1:9">
      <c r="A13">
        <v>7</v>
      </c>
      <c r="B13" s="69"/>
      <c r="F13" s="80"/>
      <c r="G13" s="80"/>
      <c r="H13" s="80"/>
      <c r="I13" s="80"/>
    </row>
    <row r="14" spans="1:9">
      <c r="A14">
        <v>8</v>
      </c>
      <c r="B14" s="69"/>
      <c r="F14" s="80"/>
      <c r="G14" s="80"/>
      <c r="H14" s="80"/>
      <c r="I14" s="80"/>
    </row>
    <row r="15" spans="1:9">
      <c r="A15">
        <v>9</v>
      </c>
      <c r="B15" s="69"/>
      <c r="F15" s="80"/>
      <c r="G15" s="80"/>
      <c r="H15" s="80"/>
      <c r="I15" s="80"/>
    </row>
    <row r="16" spans="1:9">
      <c r="A16">
        <v>10</v>
      </c>
      <c r="B16" s="69"/>
      <c r="F16" s="80"/>
      <c r="G16" s="80"/>
      <c r="H16" s="80"/>
      <c r="I16" s="80"/>
    </row>
    <row r="17" spans="1:9">
      <c r="A17">
        <v>11</v>
      </c>
      <c r="B17" s="69"/>
      <c r="F17" s="80"/>
      <c r="G17" s="80"/>
      <c r="H17" s="80"/>
      <c r="I17" s="80"/>
    </row>
    <row r="18" spans="1:9">
      <c r="A18">
        <v>12</v>
      </c>
      <c r="B18" s="69"/>
      <c r="F18" s="80"/>
      <c r="G18" s="80"/>
      <c r="H18" s="80"/>
      <c r="I18" s="80"/>
    </row>
    <row r="19" spans="1:9">
      <c r="A19">
        <v>13</v>
      </c>
      <c r="B19" s="69"/>
    </row>
    <row r="20" spans="1:9">
      <c r="A20">
        <v>14</v>
      </c>
      <c r="B20" s="69"/>
    </row>
    <row r="21" spans="1:9">
      <c r="A21">
        <v>15</v>
      </c>
      <c r="B21" s="69"/>
    </row>
    <row r="23" spans="1:9">
      <c r="A23" s="20" t="s">
        <v>33</v>
      </c>
      <c r="B23" s="20" t="s">
        <v>2</v>
      </c>
      <c r="C23" s="20" t="s">
        <v>3</v>
      </c>
      <c r="D23" s="20" t="s">
        <v>7</v>
      </c>
      <c r="E23" s="20" t="s">
        <v>22</v>
      </c>
      <c r="F23" s="20" t="s">
        <v>4</v>
      </c>
      <c r="G23" s="20" t="s">
        <v>34</v>
      </c>
      <c r="H23" s="20" t="s">
        <v>28</v>
      </c>
    </row>
    <row r="24" spans="1:9">
      <c r="A24" s="21">
        <v>1</v>
      </c>
      <c r="B24" s="72"/>
      <c r="C24" s="72"/>
      <c r="D24" s="73"/>
      <c r="E24" s="74"/>
      <c r="F24" s="21" t="str">
        <f ca="1">IF(ISBLANK(E24),"",DATEDIF(E24,NOW(),"y"))</f>
        <v/>
      </c>
      <c r="G24" s="73"/>
      <c r="H24" s="73"/>
    </row>
    <row r="25" spans="1:9">
      <c r="A25" s="21">
        <v>2</v>
      </c>
      <c r="B25" s="72"/>
      <c r="C25" s="72"/>
      <c r="D25" s="73"/>
      <c r="E25" s="74"/>
      <c r="F25" s="21" t="str">
        <f t="shared" ref="F25:F73" ca="1" si="0">IF(ISBLANK(E25),"",DATEDIF(E25,NOW(),"y"))</f>
        <v/>
      </c>
      <c r="G25" s="73"/>
      <c r="H25" s="73"/>
    </row>
    <row r="26" spans="1:9">
      <c r="A26" s="21">
        <v>3</v>
      </c>
      <c r="B26" s="72"/>
      <c r="C26" s="72"/>
      <c r="D26" s="73"/>
      <c r="E26" s="74"/>
      <c r="F26" s="21" t="str">
        <f t="shared" ca="1" si="0"/>
        <v/>
      </c>
      <c r="G26" s="73"/>
      <c r="H26" s="73"/>
    </row>
    <row r="27" spans="1:9">
      <c r="A27" s="21">
        <v>4</v>
      </c>
      <c r="B27" s="72"/>
      <c r="C27" s="72"/>
      <c r="D27" s="73"/>
      <c r="E27" s="74"/>
      <c r="F27" s="21" t="str">
        <f t="shared" ca="1" si="0"/>
        <v/>
      </c>
      <c r="G27" s="73"/>
      <c r="H27" s="73"/>
    </row>
    <row r="28" spans="1:9">
      <c r="A28" s="21">
        <v>5</v>
      </c>
      <c r="B28" s="72"/>
      <c r="C28" s="72"/>
      <c r="D28" s="73"/>
      <c r="E28" s="74"/>
      <c r="F28" s="21" t="str">
        <f t="shared" ca="1" si="0"/>
        <v/>
      </c>
      <c r="G28" s="73"/>
      <c r="H28" s="73"/>
    </row>
    <row r="29" spans="1:9">
      <c r="A29" s="21">
        <v>6</v>
      </c>
      <c r="B29" s="72"/>
      <c r="C29" s="72"/>
      <c r="D29" s="73"/>
      <c r="E29" s="74"/>
      <c r="F29" s="21" t="str">
        <f t="shared" ca="1" si="0"/>
        <v/>
      </c>
      <c r="G29" s="73"/>
      <c r="H29" s="73"/>
    </row>
    <row r="30" spans="1:9">
      <c r="A30" s="21">
        <v>7</v>
      </c>
      <c r="B30" s="72"/>
      <c r="C30" s="72"/>
      <c r="D30" s="73"/>
      <c r="E30" s="74"/>
      <c r="F30" s="21" t="str">
        <f t="shared" ca="1" si="0"/>
        <v/>
      </c>
      <c r="G30" s="73"/>
      <c r="H30" s="73"/>
    </row>
    <row r="31" spans="1:9">
      <c r="A31" s="21">
        <v>8</v>
      </c>
      <c r="B31" s="72"/>
      <c r="C31" s="72"/>
      <c r="D31" s="73"/>
      <c r="E31" s="75"/>
      <c r="F31" s="21" t="str">
        <f t="shared" ca="1" si="0"/>
        <v/>
      </c>
      <c r="G31" s="73"/>
      <c r="H31" s="73"/>
    </row>
    <row r="32" spans="1:9">
      <c r="A32" s="21">
        <v>9</v>
      </c>
      <c r="B32" s="72"/>
      <c r="C32" s="72"/>
      <c r="D32" s="73"/>
      <c r="E32" s="74"/>
      <c r="F32" s="21" t="str">
        <f t="shared" ca="1" si="0"/>
        <v/>
      </c>
      <c r="G32" s="73"/>
      <c r="H32" s="73"/>
    </row>
    <row r="33" spans="1:8">
      <c r="A33" s="21">
        <v>10</v>
      </c>
      <c r="B33" s="72"/>
      <c r="C33" s="72"/>
      <c r="D33" s="73"/>
      <c r="E33" s="74"/>
      <c r="F33" s="21" t="str">
        <f t="shared" ca="1" si="0"/>
        <v/>
      </c>
      <c r="G33" s="73"/>
      <c r="H33" s="73"/>
    </row>
    <row r="34" spans="1:8">
      <c r="A34" s="21">
        <v>11</v>
      </c>
      <c r="B34" s="72"/>
      <c r="C34" s="72"/>
      <c r="D34" s="73"/>
      <c r="E34" s="74"/>
      <c r="F34" s="21" t="str">
        <f t="shared" ca="1" si="0"/>
        <v/>
      </c>
      <c r="G34" s="73"/>
      <c r="H34" s="73"/>
    </row>
    <row r="35" spans="1:8">
      <c r="A35" s="21">
        <v>12</v>
      </c>
      <c r="B35" s="72"/>
      <c r="C35" s="72"/>
      <c r="D35" s="73"/>
      <c r="E35" s="74"/>
      <c r="F35" s="21" t="str">
        <f t="shared" ca="1" si="0"/>
        <v/>
      </c>
      <c r="G35" s="73"/>
      <c r="H35" s="73"/>
    </row>
    <row r="36" spans="1:8">
      <c r="A36" s="21">
        <v>13</v>
      </c>
      <c r="B36" s="72"/>
      <c r="C36" s="72"/>
      <c r="D36" s="73"/>
      <c r="E36" s="74"/>
      <c r="F36" s="21" t="str">
        <f t="shared" ca="1" si="0"/>
        <v/>
      </c>
      <c r="G36" s="73"/>
      <c r="H36" s="73"/>
    </row>
    <row r="37" spans="1:8">
      <c r="A37" s="21">
        <v>14</v>
      </c>
      <c r="B37" s="72"/>
      <c r="C37" s="72"/>
      <c r="D37" s="73"/>
      <c r="E37" s="74"/>
      <c r="F37" s="21" t="str">
        <f t="shared" ca="1" si="0"/>
        <v/>
      </c>
      <c r="G37" s="73"/>
      <c r="H37" s="73"/>
    </row>
    <row r="38" spans="1:8">
      <c r="A38" s="21">
        <v>15</v>
      </c>
      <c r="B38" s="72"/>
      <c r="C38" s="72"/>
      <c r="D38" s="73"/>
      <c r="E38" s="74"/>
      <c r="F38" s="21" t="str">
        <f t="shared" ca="1" si="0"/>
        <v/>
      </c>
      <c r="G38" s="73"/>
      <c r="H38" s="73"/>
    </row>
    <row r="39" spans="1:8">
      <c r="A39" s="21">
        <v>16</v>
      </c>
      <c r="B39" s="72"/>
      <c r="C39" s="72"/>
      <c r="D39" s="73"/>
      <c r="E39" s="74"/>
      <c r="F39" s="21" t="str">
        <f t="shared" ca="1" si="0"/>
        <v/>
      </c>
      <c r="G39" s="73"/>
      <c r="H39" s="73"/>
    </row>
    <row r="40" spans="1:8">
      <c r="A40" s="21">
        <v>17</v>
      </c>
      <c r="B40" s="72"/>
      <c r="C40" s="72"/>
      <c r="D40" s="73"/>
      <c r="E40" s="74"/>
      <c r="F40" s="21" t="str">
        <f t="shared" ca="1" si="0"/>
        <v/>
      </c>
      <c r="G40" s="73"/>
      <c r="H40" s="73"/>
    </row>
    <row r="41" spans="1:8">
      <c r="A41" s="21">
        <v>18</v>
      </c>
      <c r="B41" s="72"/>
      <c r="C41" s="72"/>
      <c r="D41" s="73"/>
      <c r="E41" s="74"/>
      <c r="F41" s="21" t="str">
        <f t="shared" ca="1" si="0"/>
        <v/>
      </c>
      <c r="G41" s="73"/>
      <c r="H41" s="73"/>
    </row>
    <row r="42" spans="1:8">
      <c r="A42" s="21">
        <v>19</v>
      </c>
      <c r="B42" s="72"/>
      <c r="C42" s="72"/>
      <c r="D42" s="73"/>
      <c r="E42" s="74"/>
      <c r="F42" s="21" t="str">
        <f t="shared" ca="1" si="0"/>
        <v/>
      </c>
      <c r="G42" s="73"/>
      <c r="H42" s="73"/>
    </row>
    <row r="43" spans="1:8">
      <c r="A43" s="21">
        <v>20</v>
      </c>
      <c r="B43" s="72"/>
      <c r="C43" s="72"/>
      <c r="D43" s="73"/>
      <c r="E43" s="74"/>
      <c r="F43" s="21" t="str">
        <f t="shared" ca="1" si="0"/>
        <v/>
      </c>
      <c r="G43" s="73"/>
      <c r="H43" s="73"/>
    </row>
    <row r="44" spans="1:8">
      <c r="A44" s="21">
        <v>21</v>
      </c>
      <c r="B44" s="72"/>
      <c r="C44" s="72"/>
      <c r="D44" s="73"/>
      <c r="E44" s="74"/>
      <c r="F44" s="21" t="str">
        <f t="shared" ca="1" si="0"/>
        <v/>
      </c>
      <c r="G44" s="73"/>
      <c r="H44" s="73"/>
    </row>
    <row r="45" spans="1:8">
      <c r="A45" s="21">
        <v>22</v>
      </c>
      <c r="B45" s="72"/>
      <c r="C45" s="72"/>
      <c r="D45" s="73"/>
      <c r="E45" s="74"/>
      <c r="F45" s="21" t="str">
        <f t="shared" ca="1" si="0"/>
        <v/>
      </c>
      <c r="G45" s="73"/>
      <c r="H45" s="73"/>
    </row>
    <row r="46" spans="1:8">
      <c r="A46" s="21">
        <v>23</v>
      </c>
      <c r="B46" s="72"/>
      <c r="C46" s="72"/>
      <c r="D46" s="73"/>
      <c r="E46" s="74"/>
      <c r="F46" s="21" t="str">
        <f t="shared" ca="1" si="0"/>
        <v/>
      </c>
      <c r="G46" s="73"/>
      <c r="H46" s="73"/>
    </row>
    <row r="47" spans="1:8">
      <c r="A47" s="21">
        <v>24</v>
      </c>
      <c r="B47" s="72"/>
      <c r="C47" s="72"/>
      <c r="D47" s="73"/>
      <c r="E47" s="74"/>
      <c r="F47" s="21" t="str">
        <f t="shared" ca="1" si="0"/>
        <v/>
      </c>
      <c r="G47" s="73"/>
      <c r="H47" s="73"/>
    </row>
    <row r="48" spans="1:8">
      <c r="A48" s="21">
        <v>25</v>
      </c>
      <c r="B48" s="72"/>
      <c r="C48" s="72"/>
      <c r="D48" s="73"/>
      <c r="E48" s="74"/>
      <c r="F48" s="21" t="str">
        <f t="shared" ca="1" si="0"/>
        <v/>
      </c>
      <c r="G48" s="73"/>
      <c r="H48" s="73"/>
    </row>
    <row r="49" spans="1:8">
      <c r="A49" s="21">
        <v>26</v>
      </c>
      <c r="B49" s="72"/>
      <c r="C49" s="72"/>
      <c r="D49" s="73"/>
      <c r="E49" s="74"/>
      <c r="F49" s="21" t="str">
        <f t="shared" ca="1" si="0"/>
        <v/>
      </c>
      <c r="G49" s="73"/>
      <c r="H49" s="73"/>
    </row>
    <row r="50" spans="1:8">
      <c r="A50" s="21">
        <v>27</v>
      </c>
      <c r="B50" s="72"/>
      <c r="C50" s="72"/>
      <c r="D50" s="73"/>
      <c r="E50" s="74"/>
      <c r="F50" s="21" t="str">
        <f t="shared" ca="1" si="0"/>
        <v/>
      </c>
      <c r="G50" s="73"/>
      <c r="H50" s="73"/>
    </row>
    <row r="51" spans="1:8">
      <c r="A51" s="21">
        <v>28</v>
      </c>
      <c r="B51" s="72"/>
      <c r="C51" s="72"/>
      <c r="D51" s="73"/>
      <c r="E51" s="74"/>
      <c r="F51" s="21" t="str">
        <f t="shared" ca="1" si="0"/>
        <v/>
      </c>
      <c r="G51" s="73"/>
      <c r="H51" s="73"/>
    </row>
    <row r="52" spans="1:8">
      <c r="A52" s="21">
        <v>29</v>
      </c>
      <c r="B52" s="72"/>
      <c r="C52" s="72"/>
      <c r="D52" s="73"/>
      <c r="E52" s="74"/>
      <c r="F52" s="21" t="str">
        <f t="shared" ca="1" si="0"/>
        <v/>
      </c>
      <c r="G52" s="73"/>
      <c r="H52" s="73"/>
    </row>
    <row r="53" spans="1:8">
      <c r="A53" s="21">
        <v>30</v>
      </c>
      <c r="B53" s="72"/>
      <c r="C53" s="72"/>
      <c r="D53" s="73"/>
      <c r="E53" s="74"/>
      <c r="F53" s="21" t="str">
        <f t="shared" ca="1" si="0"/>
        <v/>
      </c>
      <c r="G53" s="73"/>
      <c r="H53" s="73"/>
    </row>
    <row r="54" spans="1:8">
      <c r="A54" s="21">
        <v>31</v>
      </c>
      <c r="B54" s="72"/>
      <c r="C54" s="72"/>
      <c r="D54" s="73"/>
      <c r="E54" s="74"/>
      <c r="F54" s="21" t="str">
        <f t="shared" ca="1" si="0"/>
        <v/>
      </c>
      <c r="G54" s="73"/>
      <c r="H54" s="73"/>
    </row>
    <row r="55" spans="1:8">
      <c r="A55" s="21">
        <v>32</v>
      </c>
      <c r="B55" s="72"/>
      <c r="C55" s="72"/>
      <c r="D55" s="73"/>
      <c r="E55" s="74"/>
      <c r="F55" s="21" t="str">
        <f t="shared" ca="1" si="0"/>
        <v/>
      </c>
      <c r="G55" s="73"/>
      <c r="H55" s="73"/>
    </row>
    <row r="56" spans="1:8">
      <c r="A56" s="21">
        <v>33</v>
      </c>
      <c r="B56" s="72"/>
      <c r="C56" s="72"/>
      <c r="D56" s="73"/>
      <c r="E56" s="74"/>
      <c r="F56" s="21" t="str">
        <f t="shared" ca="1" si="0"/>
        <v/>
      </c>
      <c r="G56" s="73"/>
      <c r="H56" s="73"/>
    </row>
    <row r="57" spans="1:8">
      <c r="A57" s="21">
        <v>34</v>
      </c>
      <c r="B57" s="72"/>
      <c r="C57" s="72"/>
      <c r="D57" s="73"/>
      <c r="E57" s="74"/>
      <c r="F57" s="21" t="str">
        <f t="shared" ca="1" si="0"/>
        <v/>
      </c>
      <c r="G57" s="73"/>
      <c r="H57" s="73"/>
    </row>
    <row r="58" spans="1:8">
      <c r="A58" s="21">
        <v>35</v>
      </c>
      <c r="B58" s="72"/>
      <c r="C58" s="72"/>
      <c r="D58" s="73"/>
      <c r="E58" s="74"/>
      <c r="F58" s="21" t="str">
        <f t="shared" ca="1" si="0"/>
        <v/>
      </c>
      <c r="G58" s="73"/>
      <c r="H58" s="73"/>
    </row>
    <row r="59" spans="1:8">
      <c r="A59" s="21">
        <v>36</v>
      </c>
      <c r="B59" s="72"/>
      <c r="C59" s="72"/>
      <c r="D59" s="73"/>
      <c r="E59" s="74"/>
      <c r="F59" s="21" t="str">
        <f t="shared" ca="1" si="0"/>
        <v/>
      </c>
      <c r="G59" s="73"/>
      <c r="H59" s="73"/>
    </row>
    <row r="60" spans="1:8">
      <c r="A60" s="21">
        <v>37</v>
      </c>
      <c r="B60" s="72"/>
      <c r="C60" s="72"/>
      <c r="D60" s="73"/>
      <c r="E60" s="74"/>
      <c r="F60" s="21" t="str">
        <f t="shared" ca="1" si="0"/>
        <v/>
      </c>
      <c r="G60" s="73"/>
      <c r="H60" s="73"/>
    </row>
    <row r="61" spans="1:8">
      <c r="A61" s="21">
        <v>38</v>
      </c>
      <c r="B61" s="72"/>
      <c r="C61" s="72"/>
      <c r="D61" s="73"/>
      <c r="E61" s="74"/>
      <c r="F61" s="21" t="str">
        <f t="shared" ca="1" si="0"/>
        <v/>
      </c>
      <c r="G61" s="73"/>
      <c r="H61" s="73"/>
    </row>
    <row r="62" spans="1:8">
      <c r="A62" s="21">
        <v>39</v>
      </c>
      <c r="B62" s="72"/>
      <c r="C62" s="72"/>
      <c r="D62" s="73"/>
      <c r="E62" s="74"/>
      <c r="F62" s="21" t="str">
        <f t="shared" ca="1" si="0"/>
        <v/>
      </c>
      <c r="G62" s="73"/>
      <c r="H62" s="73"/>
    </row>
    <row r="63" spans="1:8">
      <c r="A63" s="21">
        <v>40</v>
      </c>
      <c r="B63" s="72"/>
      <c r="C63" s="72"/>
      <c r="D63" s="73"/>
      <c r="E63" s="74"/>
      <c r="F63" s="21" t="str">
        <f t="shared" ca="1" si="0"/>
        <v/>
      </c>
      <c r="G63" s="73"/>
      <c r="H63" s="73"/>
    </row>
    <row r="64" spans="1:8">
      <c r="A64" s="21">
        <v>41</v>
      </c>
      <c r="B64" s="72"/>
      <c r="C64" s="72"/>
      <c r="D64" s="73"/>
      <c r="E64" s="74"/>
      <c r="F64" s="21" t="str">
        <f t="shared" ca="1" si="0"/>
        <v/>
      </c>
      <c r="G64" s="73"/>
      <c r="H64" s="73"/>
    </row>
    <row r="65" spans="1:8">
      <c r="A65" s="21">
        <v>42</v>
      </c>
      <c r="B65" s="72"/>
      <c r="C65" s="72"/>
      <c r="D65" s="73"/>
      <c r="E65" s="74"/>
      <c r="F65" s="21" t="str">
        <f t="shared" ca="1" si="0"/>
        <v/>
      </c>
      <c r="G65" s="73"/>
      <c r="H65" s="73"/>
    </row>
    <row r="66" spans="1:8">
      <c r="A66" s="21">
        <v>43</v>
      </c>
      <c r="B66" s="72"/>
      <c r="C66" s="72"/>
      <c r="D66" s="73"/>
      <c r="E66" s="74"/>
      <c r="F66" s="21" t="str">
        <f t="shared" ca="1" si="0"/>
        <v/>
      </c>
      <c r="G66" s="73"/>
      <c r="H66" s="73"/>
    </row>
    <row r="67" spans="1:8">
      <c r="A67" s="21">
        <v>44</v>
      </c>
      <c r="B67" s="72"/>
      <c r="C67" s="72"/>
      <c r="D67" s="73"/>
      <c r="E67" s="74"/>
      <c r="F67" s="21" t="str">
        <f t="shared" ca="1" si="0"/>
        <v/>
      </c>
      <c r="G67" s="73"/>
      <c r="H67" s="73"/>
    </row>
    <row r="68" spans="1:8">
      <c r="A68" s="21">
        <v>45</v>
      </c>
      <c r="B68" s="72"/>
      <c r="C68" s="72"/>
      <c r="D68" s="73"/>
      <c r="E68" s="74"/>
      <c r="F68" s="21" t="str">
        <f t="shared" ca="1" si="0"/>
        <v/>
      </c>
      <c r="G68" s="73"/>
      <c r="H68" s="73"/>
    </row>
    <row r="69" spans="1:8">
      <c r="A69" s="21">
        <v>46</v>
      </c>
      <c r="B69" s="72"/>
      <c r="C69" s="72"/>
      <c r="D69" s="73"/>
      <c r="E69" s="74"/>
      <c r="F69" s="21" t="str">
        <f t="shared" ca="1" si="0"/>
        <v/>
      </c>
      <c r="G69" s="73"/>
      <c r="H69" s="73"/>
    </row>
    <row r="70" spans="1:8">
      <c r="A70" s="21">
        <v>47</v>
      </c>
      <c r="B70" s="72"/>
      <c r="C70" s="72"/>
      <c r="D70" s="73"/>
      <c r="E70" s="74"/>
      <c r="F70" s="21" t="str">
        <f t="shared" ca="1" si="0"/>
        <v/>
      </c>
      <c r="G70" s="73"/>
      <c r="H70" s="73"/>
    </row>
    <row r="71" spans="1:8">
      <c r="A71" s="21">
        <v>48</v>
      </c>
      <c r="B71" s="72"/>
      <c r="C71" s="72"/>
      <c r="D71" s="73"/>
      <c r="E71" s="74"/>
      <c r="F71" s="21" t="str">
        <f t="shared" ca="1" si="0"/>
        <v/>
      </c>
      <c r="G71" s="73"/>
      <c r="H71" s="73"/>
    </row>
    <row r="72" spans="1:8">
      <c r="A72" s="21">
        <v>49</v>
      </c>
      <c r="B72" s="72"/>
      <c r="C72" s="72"/>
      <c r="D72" s="73"/>
      <c r="E72" s="74"/>
      <c r="F72" s="21" t="str">
        <f t="shared" ca="1" si="0"/>
        <v/>
      </c>
      <c r="G72" s="73"/>
      <c r="H72" s="73"/>
    </row>
    <row r="73" spans="1:8">
      <c r="A73" s="21">
        <v>50</v>
      </c>
      <c r="B73" s="72"/>
      <c r="C73" s="72"/>
      <c r="D73" s="73"/>
      <c r="E73" s="74"/>
      <c r="F73" s="21" t="str">
        <f t="shared" ca="1" si="0"/>
        <v/>
      </c>
      <c r="G73" s="73"/>
      <c r="H73" s="73"/>
    </row>
  </sheetData>
  <mergeCells count="1">
    <mergeCell ref="F1:I18"/>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DropDownValues!$C$1:$C$2</xm:f>
          </x14:formula1>
          <xm:sqref>D24:D73</xm:sqref>
        </x14:dataValidation>
        <x14:dataValidation type="list" allowBlank="1" showInputMessage="1" showErrorMessage="1">
          <x14:formula1>
            <xm:f>DropDownValues!$E$1:$E$2</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13" t="s">
        <v>45</v>
      </c>
      <c r="B1" s="82" t="str">
        <f>IF(ISBLANK(Setup!B13),"",Setup!B13)</f>
        <v/>
      </c>
      <c r="C1" s="82"/>
      <c r="D1" s="82"/>
      <c r="E1" s="82"/>
    </row>
    <row r="3" spans="1:21">
      <c r="A3" s="4"/>
      <c r="B3" s="4"/>
      <c r="C3" s="88" t="s">
        <v>7</v>
      </c>
      <c r="D3" s="86" t="str">
        <f>'Score Sheet'!L3</f>
        <v>Age Adjusted Lynch Points</v>
      </c>
      <c r="E3" s="5"/>
      <c r="F3" s="84" t="s">
        <v>10</v>
      </c>
      <c r="G3" s="85"/>
      <c r="H3" s="83" t="s">
        <v>11</v>
      </c>
      <c r="I3" s="83"/>
      <c r="J3" s="83" t="s">
        <v>12</v>
      </c>
      <c r="K3" s="83"/>
      <c r="L3" s="83" t="s">
        <v>21</v>
      </c>
      <c r="M3" s="83"/>
      <c r="N3" s="19" t="s">
        <v>20</v>
      </c>
      <c r="O3" s="19" t="s">
        <v>62</v>
      </c>
      <c r="P3" s="19" t="s">
        <v>44</v>
      </c>
      <c r="Q3" s="65" t="s">
        <v>68</v>
      </c>
      <c r="R3" s="65" t="s">
        <v>69</v>
      </c>
      <c r="S3" s="65" t="s">
        <v>69</v>
      </c>
      <c r="T3" s="65" t="s">
        <v>70</v>
      </c>
      <c r="U3" s="65" t="s">
        <v>70</v>
      </c>
    </row>
    <row r="4" spans="1:21" ht="28.5">
      <c r="A4" s="19" t="str">
        <f>'Score Sheet'!M3</f>
        <v>Session</v>
      </c>
      <c r="B4" s="19" t="s">
        <v>2</v>
      </c>
      <c r="C4" s="89"/>
      <c r="D4" s="87"/>
      <c r="E4" s="19"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B1:E1"/>
    <mergeCell ref="D3:D4"/>
    <mergeCell ref="F3:G3"/>
    <mergeCell ref="H3:I3"/>
    <mergeCell ref="J3:K3"/>
    <mergeCell ref="C3:C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DropDownValues!$A$1:$A$2</xm:f>
          </x14:formula1>
          <xm:sqref>G5:G53 I5:I52 K5:K52 M5:M52</xm:sqref>
        </x14:dataValidation>
        <x14:dataValidation type="list" allowBlank="1" showInputMessage="1" showErrorMessage="1">
          <x14:formula1>
            <xm:f>DropDownValues!$B$1:$B$3</xm:f>
          </x14:formula1>
          <xm:sqref>E5:E53</xm:sqref>
        </x14:dataValidation>
        <x14:dataValidation type="list" allowBlank="1" showInputMessage="1" showErrorMessage="1">
          <x14:formula1>
            <xm:f>AgeFactor!$H$3:$H$4</xm:f>
          </x14:formula1>
          <xm:sqref>I53 K53 M53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13" t="s">
        <v>45</v>
      </c>
      <c r="B1" s="82" t="str">
        <f>IF(ISBLANK(Setup!B14),"",Setup!B14)</f>
        <v/>
      </c>
      <c r="C1" s="82"/>
      <c r="D1" s="82"/>
      <c r="E1" s="82"/>
    </row>
    <row r="3" spans="1:21">
      <c r="A3" s="4"/>
      <c r="B3" s="4"/>
      <c r="C3" s="88" t="s">
        <v>7</v>
      </c>
      <c r="D3" s="86" t="str">
        <f>'Score Sheet'!L3</f>
        <v>Age Adjusted Lynch Points</v>
      </c>
      <c r="E3" s="5"/>
      <c r="F3" s="84" t="s">
        <v>10</v>
      </c>
      <c r="G3" s="85"/>
      <c r="H3" s="83" t="s">
        <v>11</v>
      </c>
      <c r="I3" s="83"/>
      <c r="J3" s="83" t="s">
        <v>12</v>
      </c>
      <c r="K3" s="83"/>
      <c r="L3" s="83" t="s">
        <v>21</v>
      </c>
      <c r="M3" s="83"/>
      <c r="N3" s="19" t="s">
        <v>20</v>
      </c>
      <c r="O3" s="19" t="s">
        <v>62</v>
      </c>
      <c r="P3" s="19" t="s">
        <v>44</v>
      </c>
      <c r="Q3" s="65" t="s">
        <v>68</v>
      </c>
      <c r="R3" s="65" t="s">
        <v>69</v>
      </c>
      <c r="S3" s="65" t="s">
        <v>69</v>
      </c>
      <c r="T3" s="65" t="s">
        <v>70</v>
      </c>
      <c r="U3" s="65" t="s">
        <v>70</v>
      </c>
    </row>
    <row r="4" spans="1:21" ht="28.5">
      <c r="A4" s="19" t="str">
        <f>'Score Sheet'!M3</f>
        <v>Session</v>
      </c>
      <c r="B4" s="19" t="s">
        <v>2</v>
      </c>
      <c r="C4" s="89"/>
      <c r="D4" s="87"/>
      <c r="E4" s="19"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B1:E1"/>
    <mergeCell ref="D3:D4"/>
    <mergeCell ref="F3:G3"/>
    <mergeCell ref="H3:I3"/>
    <mergeCell ref="J3:K3"/>
    <mergeCell ref="C3:C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AgeFactor!$H$3:$H$4</xm:f>
          </x14:formula1>
          <xm:sqref>I53 K53 M53</xm:sqref>
        </x14:dataValidation>
        <x14:dataValidation type="list" allowBlank="1" showInputMessage="1" showErrorMessage="1">
          <x14:formula1>
            <xm:f>DropDownValues!$B$1:$B$3</xm:f>
          </x14:formula1>
          <xm:sqref>E5:E53</xm:sqref>
        </x14:dataValidation>
        <x14:dataValidation type="list" allowBlank="1" showInputMessage="1" showErrorMessage="1">
          <x14:formula1>
            <xm:f>DropDownValues!$A$1:$A$2</xm:f>
          </x14:formula1>
          <xm:sqref>G5:G53 I5:I52 K5:K52 M5:M52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13" t="s">
        <v>45</v>
      </c>
      <c r="B1" s="82" t="str">
        <f>IF(ISBLANK(Setup!B15),"",Setup!B15)</f>
        <v/>
      </c>
      <c r="C1" s="82"/>
      <c r="D1" s="82"/>
      <c r="E1" s="82"/>
    </row>
    <row r="3" spans="1:21">
      <c r="A3" s="4"/>
      <c r="B3" s="4"/>
      <c r="C3" s="88" t="s">
        <v>7</v>
      </c>
      <c r="D3" s="86" t="str">
        <f>'Score Sheet'!L3</f>
        <v>Age Adjusted Lynch Points</v>
      </c>
      <c r="E3" s="5"/>
      <c r="F3" s="84" t="s">
        <v>10</v>
      </c>
      <c r="G3" s="85"/>
      <c r="H3" s="83" t="s">
        <v>11</v>
      </c>
      <c r="I3" s="83"/>
      <c r="J3" s="83" t="s">
        <v>12</v>
      </c>
      <c r="K3" s="83"/>
      <c r="L3" s="83" t="s">
        <v>21</v>
      </c>
      <c r="M3" s="83"/>
      <c r="N3" s="19" t="s">
        <v>20</v>
      </c>
      <c r="O3" s="19" t="s">
        <v>62</v>
      </c>
      <c r="P3" s="19" t="s">
        <v>44</v>
      </c>
      <c r="Q3" s="65" t="s">
        <v>68</v>
      </c>
      <c r="R3" s="65" t="s">
        <v>69</v>
      </c>
      <c r="S3" s="65" t="s">
        <v>69</v>
      </c>
      <c r="T3" s="65" t="s">
        <v>70</v>
      </c>
      <c r="U3" s="65" t="s">
        <v>70</v>
      </c>
    </row>
    <row r="4" spans="1:21" ht="28.5">
      <c r="A4" s="19" t="str">
        <f>'Score Sheet'!M3</f>
        <v>Session</v>
      </c>
      <c r="B4" s="19" t="s">
        <v>2</v>
      </c>
      <c r="C4" s="89"/>
      <c r="D4" s="87"/>
      <c r="E4" s="19"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B1:E1"/>
    <mergeCell ref="D3:D4"/>
    <mergeCell ref="F3:G3"/>
    <mergeCell ref="H3:I3"/>
    <mergeCell ref="J3:K3"/>
    <mergeCell ref="C3:C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DropDownValues!$A$1:$A$2</xm:f>
          </x14:formula1>
          <xm:sqref>G5:G53 I5:I52 K5:K52 M5:M52</xm:sqref>
        </x14:dataValidation>
        <x14:dataValidation type="list" allowBlank="1" showInputMessage="1" showErrorMessage="1">
          <x14:formula1>
            <xm:f>DropDownValues!$B$1:$B$3</xm:f>
          </x14:formula1>
          <xm:sqref>E5:E53</xm:sqref>
        </x14:dataValidation>
        <x14:dataValidation type="list" allowBlank="1" showInputMessage="1" showErrorMessage="1">
          <x14:formula1>
            <xm:f>AgeFactor!$H$3:$H$4</xm:f>
          </x14:formula1>
          <xm:sqref>I53 K53 M53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48" t="s">
        <v>45</v>
      </c>
      <c r="B1" s="90" t="str">
        <f>IF(ISBLANK(Setup!B16),"",Setup!B16)</f>
        <v/>
      </c>
      <c r="C1" s="90"/>
      <c r="D1" s="90"/>
      <c r="E1" s="90"/>
    </row>
    <row r="3" spans="1:21">
      <c r="A3" s="4"/>
      <c r="B3" s="4"/>
      <c r="C3" s="88" t="s">
        <v>7</v>
      </c>
      <c r="D3" s="86" t="str">
        <f>'Score Sheet'!L3</f>
        <v>Age Adjusted Lynch Points</v>
      </c>
      <c r="E3" s="5"/>
      <c r="F3" s="84" t="s">
        <v>10</v>
      </c>
      <c r="G3" s="85"/>
      <c r="H3" s="83" t="s">
        <v>11</v>
      </c>
      <c r="I3" s="83"/>
      <c r="J3" s="83" t="s">
        <v>12</v>
      </c>
      <c r="K3" s="83"/>
      <c r="L3" s="83" t="s">
        <v>21</v>
      </c>
      <c r="M3" s="83"/>
      <c r="N3" s="19" t="s">
        <v>20</v>
      </c>
      <c r="O3" s="19" t="s">
        <v>62</v>
      </c>
      <c r="P3" s="19" t="s">
        <v>44</v>
      </c>
      <c r="Q3" s="65" t="s">
        <v>68</v>
      </c>
      <c r="R3" s="65" t="s">
        <v>69</v>
      </c>
      <c r="S3" s="65" t="s">
        <v>69</v>
      </c>
      <c r="T3" s="65" t="s">
        <v>70</v>
      </c>
      <c r="U3" s="65" t="s">
        <v>70</v>
      </c>
    </row>
    <row r="4" spans="1:21" ht="28.5">
      <c r="A4" s="19" t="str">
        <f>'Score Sheet'!M3</f>
        <v>Session</v>
      </c>
      <c r="B4" s="19" t="s">
        <v>2</v>
      </c>
      <c r="C4" s="89"/>
      <c r="D4" s="87"/>
      <c r="E4" s="19"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B1:E1"/>
    <mergeCell ref="D3:D4"/>
    <mergeCell ref="F3:G3"/>
    <mergeCell ref="H3:I3"/>
    <mergeCell ref="J3:K3"/>
    <mergeCell ref="C3:C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AgeFactor!$H$3:$H$4</xm:f>
          </x14:formula1>
          <xm:sqref>I53 K53 M53</xm:sqref>
        </x14:dataValidation>
        <x14:dataValidation type="list" allowBlank="1" showInputMessage="1" showErrorMessage="1">
          <x14:formula1>
            <xm:f>DropDownValues!$B$1:$B$3</xm:f>
          </x14:formula1>
          <xm:sqref>E5:E53</xm:sqref>
        </x14:dataValidation>
        <x14:dataValidation type="list" allowBlank="1" showInputMessage="1" showErrorMessage="1">
          <x14:formula1>
            <xm:f>DropDownValues!$A$1:$A$2</xm:f>
          </x14:formula1>
          <xm:sqref>G5:G53 I5:I52 K5:K52 M5:M52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48" t="s">
        <v>45</v>
      </c>
      <c r="B1" s="90" t="str">
        <f>IF(ISBLANK(Setup!B17),"",Setup!B17)</f>
        <v/>
      </c>
      <c r="C1" s="90"/>
      <c r="D1" s="90"/>
      <c r="E1" s="90"/>
    </row>
    <row r="3" spans="1:21">
      <c r="A3" s="4"/>
      <c r="B3" s="4"/>
      <c r="C3" s="88" t="s">
        <v>7</v>
      </c>
      <c r="D3" s="86" t="str">
        <f>'Score Sheet'!L3</f>
        <v>Age Adjusted Lynch Points</v>
      </c>
      <c r="E3" s="5"/>
      <c r="F3" s="84" t="s">
        <v>10</v>
      </c>
      <c r="G3" s="85"/>
      <c r="H3" s="83" t="s">
        <v>11</v>
      </c>
      <c r="I3" s="83"/>
      <c r="J3" s="83" t="s">
        <v>12</v>
      </c>
      <c r="K3" s="83"/>
      <c r="L3" s="83" t="s">
        <v>21</v>
      </c>
      <c r="M3" s="83"/>
      <c r="N3" s="61" t="s">
        <v>20</v>
      </c>
      <c r="O3" s="61" t="s">
        <v>62</v>
      </c>
      <c r="P3" s="61" t="s">
        <v>44</v>
      </c>
      <c r="Q3" s="65" t="s">
        <v>68</v>
      </c>
      <c r="R3" s="65" t="s">
        <v>69</v>
      </c>
      <c r="S3" s="65" t="s">
        <v>69</v>
      </c>
      <c r="T3" s="65" t="s">
        <v>70</v>
      </c>
      <c r="U3" s="65" t="s">
        <v>70</v>
      </c>
    </row>
    <row r="4" spans="1:21" ht="28.5">
      <c r="A4" s="61" t="str">
        <f>'Score Sheet'!M3</f>
        <v>Session</v>
      </c>
      <c r="B4" s="61" t="s">
        <v>2</v>
      </c>
      <c r="C4" s="89"/>
      <c r="D4" s="87"/>
      <c r="E4" s="61"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C3:C4"/>
    <mergeCell ref="B1:E1"/>
    <mergeCell ref="D3:D4"/>
    <mergeCell ref="F3:G3"/>
    <mergeCell ref="H3:I3"/>
    <mergeCell ref="J3:K3"/>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DropDownValues!$A$1:$A$2</xm:f>
          </x14:formula1>
          <xm:sqref>G5:G53 I5:I52 K5:K52 M5:M52</xm:sqref>
        </x14:dataValidation>
        <x14:dataValidation type="list" allowBlank="1" showInputMessage="1" showErrorMessage="1">
          <x14:formula1>
            <xm:f>DropDownValues!$B$1:$B$3</xm:f>
          </x14:formula1>
          <xm:sqref>E5:E53</xm:sqref>
        </x14:dataValidation>
        <x14:dataValidation type="list" allowBlank="1" showInputMessage="1" showErrorMessage="1">
          <x14:formula1>
            <xm:f>AgeFactor!$H$3:$H$4</xm:f>
          </x14:formula1>
          <xm:sqref>I53 K53 M53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48" t="s">
        <v>45</v>
      </c>
      <c r="B1" s="90" t="str">
        <f>IF(ISBLANK(Setup!B18),"",Setup!B18)</f>
        <v/>
      </c>
      <c r="C1" s="90"/>
      <c r="D1" s="90"/>
      <c r="E1" s="90"/>
    </row>
    <row r="3" spans="1:21">
      <c r="A3" s="4"/>
      <c r="B3" s="4"/>
      <c r="C3" s="88" t="s">
        <v>7</v>
      </c>
      <c r="D3" s="86" t="str">
        <f>'Score Sheet'!L3</f>
        <v>Age Adjusted Lynch Points</v>
      </c>
      <c r="E3" s="5"/>
      <c r="F3" s="84" t="s">
        <v>10</v>
      </c>
      <c r="G3" s="85"/>
      <c r="H3" s="83" t="s">
        <v>11</v>
      </c>
      <c r="I3" s="83"/>
      <c r="J3" s="83" t="s">
        <v>12</v>
      </c>
      <c r="K3" s="83"/>
      <c r="L3" s="83" t="s">
        <v>21</v>
      </c>
      <c r="M3" s="83"/>
      <c r="N3" s="61" t="s">
        <v>20</v>
      </c>
      <c r="O3" s="61" t="s">
        <v>62</v>
      </c>
      <c r="P3" s="61" t="s">
        <v>44</v>
      </c>
      <c r="Q3" s="65" t="s">
        <v>68</v>
      </c>
      <c r="R3" s="65" t="s">
        <v>69</v>
      </c>
      <c r="S3" s="65" t="s">
        <v>69</v>
      </c>
      <c r="T3" s="65" t="s">
        <v>70</v>
      </c>
      <c r="U3" s="65" t="s">
        <v>70</v>
      </c>
    </row>
    <row r="4" spans="1:21" ht="28.5">
      <c r="A4" s="61" t="str">
        <f>'Score Sheet'!M3</f>
        <v>Session</v>
      </c>
      <c r="B4" s="61" t="s">
        <v>2</v>
      </c>
      <c r="C4" s="89"/>
      <c r="D4" s="87"/>
      <c r="E4" s="61"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C3:C4"/>
    <mergeCell ref="B1:E1"/>
    <mergeCell ref="D3:D4"/>
    <mergeCell ref="F3:G3"/>
    <mergeCell ref="H3:I3"/>
    <mergeCell ref="J3:K3"/>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AgeFactor!$H$3:$H$4</xm:f>
          </x14:formula1>
          <xm:sqref>I53 K53 M53</xm:sqref>
        </x14:dataValidation>
        <x14:dataValidation type="list" allowBlank="1" showInputMessage="1" showErrorMessage="1">
          <x14:formula1>
            <xm:f>DropDownValues!$B$1:$B$3</xm:f>
          </x14:formula1>
          <xm:sqref>E5:E53</xm:sqref>
        </x14:dataValidation>
        <x14:dataValidation type="list" allowBlank="1" showInputMessage="1" showErrorMessage="1">
          <x14:formula1>
            <xm:f>DropDownValues!$A$1:$A$2</xm:f>
          </x14:formula1>
          <xm:sqref>G5:G53 I5:I52 K5:K52 M5:M52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48" t="s">
        <v>45</v>
      </c>
      <c r="B1" s="90" t="str">
        <f>IF(ISBLANK(Setup!B19),"",Setup!B19)</f>
        <v/>
      </c>
      <c r="C1" s="90"/>
      <c r="D1" s="90"/>
      <c r="E1" s="90"/>
    </row>
    <row r="3" spans="1:21">
      <c r="A3" s="4"/>
      <c r="B3" s="4"/>
      <c r="C3" s="88" t="s">
        <v>7</v>
      </c>
      <c r="D3" s="86" t="str">
        <f>'Score Sheet'!L3</f>
        <v>Age Adjusted Lynch Points</v>
      </c>
      <c r="E3" s="5"/>
      <c r="F3" s="84" t="s">
        <v>10</v>
      </c>
      <c r="G3" s="85"/>
      <c r="H3" s="83" t="s">
        <v>11</v>
      </c>
      <c r="I3" s="83"/>
      <c r="J3" s="83" t="s">
        <v>12</v>
      </c>
      <c r="K3" s="83"/>
      <c r="L3" s="83" t="s">
        <v>21</v>
      </c>
      <c r="M3" s="83"/>
      <c r="N3" s="61" t="s">
        <v>20</v>
      </c>
      <c r="O3" s="61" t="s">
        <v>62</v>
      </c>
      <c r="P3" s="61" t="s">
        <v>44</v>
      </c>
      <c r="Q3" s="65" t="s">
        <v>68</v>
      </c>
      <c r="R3" s="65" t="s">
        <v>69</v>
      </c>
      <c r="S3" s="65" t="s">
        <v>69</v>
      </c>
      <c r="T3" s="65" t="s">
        <v>70</v>
      </c>
      <c r="U3" s="65" t="s">
        <v>70</v>
      </c>
    </row>
    <row r="4" spans="1:21" ht="28.5">
      <c r="A4" s="61" t="str">
        <f>'Score Sheet'!M3</f>
        <v>Session</v>
      </c>
      <c r="B4" s="61" t="s">
        <v>2</v>
      </c>
      <c r="C4" s="89"/>
      <c r="D4" s="87"/>
      <c r="E4" s="61"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C3:C4"/>
    <mergeCell ref="B1:E1"/>
    <mergeCell ref="D3:D4"/>
    <mergeCell ref="F3:G3"/>
    <mergeCell ref="H3:I3"/>
    <mergeCell ref="J3:K3"/>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DropDownValues!$A$1:$A$2</xm:f>
          </x14:formula1>
          <xm:sqref>G5:G53 I5:I52 K5:K52 M5:M52</xm:sqref>
        </x14:dataValidation>
        <x14:dataValidation type="list" allowBlank="1" showInputMessage="1" showErrorMessage="1">
          <x14:formula1>
            <xm:f>DropDownValues!$B$1:$B$3</xm:f>
          </x14:formula1>
          <xm:sqref>E5:E53</xm:sqref>
        </x14:dataValidation>
        <x14:dataValidation type="list" allowBlank="1" showInputMessage="1" showErrorMessage="1">
          <x14:formula1>
            <xm:f>AgeFactor!$H$3:$H$4</xm:f>
          </x14:formula1>
          <xm:sqref>I53 K53 M53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48" t="s">
        <v>45</v>
      </c>
      <c r="B1" s="90" t="str">
        <f>IF(ISBLANK(Setup!B20),"",Setup!B20)</f>
        <v/>
      </c>
      <c r="C1" s="90"/>
      <c r="D1" s="90"/>
      <c r="E1" s="90"/>
    </row>
    <row r="3" spans="1:21">
      <c r="A3" s="4"/>
      <c r="B3" s="4"/>
      <c r="C3" s="88" t="s">
        <v>7</v>
      </c>
      <c r="D3" s="86" t="str">
        <f>'Score Sheet'!L3</f>
        <v>Age Adjusted Lynch Points</v>
      </c>
      <c r="E3" s="5"/>
      <c r="F3" s="84" t="s">
        <v>10</v>
      </c>
      <c r="G3" s="85"/>
      <c r="H3" s="83" t="s">
        <v>11</v>
      </c>
      <c r="I3" s="83"/>
      <c r="J3" s="83" t="s">
        <v>12</v>
      </c>
      <c r="K3" s="83"/>
      <c r="L3" s="83" t="s">
        <v>21</v>
      </c>
      <c r="M3" s="83"/>
      <c r="N3" s="61" t="s">
        <v>20</v>
      </c>
      <c r="O3" s="61" t="s">
        <v>62</v>
      </c>
      <c r="P3" s="61" t="s">
        <v>44</v>
      </c>
      <c r="Q3" s="65" t="s">
        <v>68</v>
      </c>
      <c r="R3" s="65" t="s">
        <v>69</v>
      </c>
      <c r="S3" s="65" t="s">
        <v>69</v>
      </c>
      <c r="T3" s="65" t="s">
        <v>70</v>
      </c>
      <c r="U3" s="65" t="s">
        <v>70</v>
      </c>
    </row>
    <row r="4" spans="1:21" ht="28.5">
      <c r="A4" s="61" t="str">
        <f>'Score Sheet'!M3</f>
        <v>Session</v>
      </c>
      <c r="B4" s="61" t="s">
        <v>2</v>
      </c>
      <c r="C4" s="89"/>
      <c r="D4" s="87"/>
      <c r="E4" s="61"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C3:C4"/>
    <mergeCell ref="B1:E1"/>
    <mergeCell ref="D3:D4"/>
    <mergeCell ref="F3:G3"/>
    <mergeCell ref="H3:I3"/>
    <mergeCell ref="J3:K3"/>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AgeFactor!$H$3:$H$4</xm:f>
          </x14:formula1>
          <xm:sqref>I53 K53 M53</xm:sqref>
        </x14:dataValidation>
        <x14:dataValidation type="list" allowBlank="1" showInputMessage="1" showErrorMessage="1">
          <x14:formula1>
            <xm:f>DropDownValues!$B$1:$B$3</xm:f>
          </x14:formula1>
          <xm:sqref>E5:E53</xm:sqref>
        </x14:dataValidation>
        <x14:dataValidation type="list" allowBlank="1" showInputMessage="1" showErrorMessage="1">
          <x14:formula1>
            <xm:f>DropDownValues!$A$1:$A$2</xm:f>
          </x14:formula1>
          <xm:sqref>G5:G53 I5:I52 K5:K52 M5:M52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48" t="s">
        <v>45</v>
      </c>
      <c r="B1" s="90" t="str">
        <f>IF(ISBLANK(Setup!B21),"",Setup!B21)</f>
        <v/>
      </c>
      <c r="C1" s="90"/>
      <c r="D1" s="90"/>
      <c r="E1" s="90"/>
    </row>
    <row r="3" spans="1:21">
      <c r="A3" s="4"/>
      <c r="B3" s="4"/>
      <c r="C3" s="88" t="s">
        <v>7</v>
      </c>
      <c r="D3" s="86" t="str">
        <f>'Score Sheet'!L3</f>
        <v>Age Adjusted Lynch Points</v>
      </c>
      <c r="E3" s="5"/>
      <c r="F3" s="84" t="s">
        <v>10</v>
      </c>
      <c r="G3" s="85"/>
      <c r="H3" s="83" t="s">
        <v>11</v>
      </c>
      <c r="I3" s="83"/>
      <c r="J3" s="83" t="s">
        <v>12</v>
      </c>
      <c r="K3" s="83"/>
      <c r="L3" s="83" t="s">
        <v>21</v>
      </c>
      <c r="M3" s="83"/>
      <c r="N3" s="61" t="s">
        <v>20</v>
      </c>
      <c r="O3" s="61" t="s">
        <v>62</v>
      </c>
      <c r="P3" s="61" t="s">
        <v>44</v>
      </c>
      <c r="Q3" s="65" t="s">
        <v>68</v>
      </c>
      <c r="R3" s="65" t="s">
        <v>69</v>
      </c>
      <c r="S3" s="65" t="s">
        <v>69</v>
      </c>
      <c r="T3" s="65" t="s">
        <v>70</v>
      </c>
      <c r="U3" s="65" t="s">
        <v>70</v>
      </c>
    </row>
    <row r="4" spans="1:21" ht="28.5">
      <c r="A4" s="61" t="str">
        <f>'Score Sheet'!M3</f>
        <v>Session</v>
      </c>
      <c r="B4" s="61" t="s">
        <v>2</v>
      </c>
      <c r="C4" s="89"/>
      <c r="D4" s="87"/>
      <c r="E4" s="61"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C3:C4"/>
    <mergeCell ref="B1:E1"/>
    <mergeCell ref="D3:D4"/>
    <mergeCell ref="F3:G3"/>
    <mergeCell ref="H3:I3"/>
    <mergeCell ref="J3:K3"/>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DropDownValues!$A$1:$A$2</xm:f>
          </x14:formula1>
          <xm:sqref>G5:G53 I5:I52 K5:K52 M5:M52</xm:sqref>
        </x14:dataValidation>
        <x14:dataValidation type="list" allowBlank="1" showInputMessage="1" showErrorMessage="1">
          <x14:formula1>
            <xm:f>DropDownValues!$B$1:$B$3</xm:f>
          </x14:formula1>
          <xm:sqref>E5:E53</xm:sqref>
        </x14:dataValidation>
        <x14:dataValidation type="list" allowBlank="1" showInputMessage="1" showErrorMessage="1">
          <x14:formula1>
            <xm:f>AgeFactor!$H$3:$H$4</xm:f>
          </x14:formula1>
          <xm:sqref>I53 K53 M53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
  <sheetViews>
    <sheetView workbookViewId="0">
      <selection activeCell="A4" sqref="A4"/>
    </sheetView>
  </sheetViews>
  <sheetFormatPr defaultRowHeight="14.25"/>
  <cols>
    <col min="1" max="1" width="8.9296875" bestFit="1" customWidth="1"/>
    <col min="2" max="2" width="11.59765625" bestFit="1" customWidth="1"/>
    <col min="3" max="3" width="13.265625" bestFit="1" customWidth="1"/>
    <col min="4" max="4" width="7.1328125" customWidth="1"/>
    <col min="5" max="5" width="17.265625" bestFit="1" customWidth="1"/>
  </cols>
  <sheetData>
    <row r="3" spans="1:5">
      <c r="A3" s="6" t="s">
        <v>7</v>
      </c>
      <c r="B3" s="6" t="s">
        <v>27</v>
      </c>
      <c r="C3" s="6" t="s">
        <v>32</v>
      </c>
      <c r="D3" s="6" t="s">
        <v>2</v>
      </c>
      <c r="E3" t="s">
        <v>16</v>
      </c>
    </row>
    <row r="4" spans="1:5">
      <c r="A4" t="s">
        <v>72</v>
      </c>
      <c r="B4" t="s">
        <v>72</v>
      </c>
      <c r="C4" t="s">
        <v>72</v>
      </c>
      <c r="E4" s="8">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zoomScale="120" zoomScaleNormal="120" workbookViewId="0">
      <pane xSplit="3" ySplit="3" topLeftCell="D4" activePane="bottomRight" state="frozen"/>
      <selection pane="topRight" activeCell="C1" sqref="C1"/>
      <selection pane="bottomLeft" activeCell="A3" sqref="A3"/>
      <selection pane="bottomRight" activeCell="D4" sqref="D4"/>
    </sheetView>
  </sheetViews>
  <sheetFormatPr defaultRowHeight="14.25"/>
  <cols>
    <col min="2" max="2" width="15.59765625" bestFit="1" customWidth="1"/>
    <col min="3" max="3" width="24.86328125" customWidth="1"/>
    <col min="4" max="4" width="7.73046875" bestFit="1" customWidth="1"/>
    <col min="5" max="5" width="12.86328125" customWidth="1"/>
    <col min="6" max="6" width="9.1328125" bestFit="1" customWidth="1"/>
    <col min="7" max="7" width="9.1328125" style="7" customWidth="1"/>
    <col min="8" max="8" width="10.265625" bestFit="1" customWidth="1"/>
    <col min="9" max="9" width="9.73046875" customWidth="1"/>
    <col min="10" max="10" width="7.59765625" style="7" customWidth="1"/>
    <col min="11" max="11" width="11.86328125" bestFit="1" customWidth="1"/>
    <col min="12" max="13" width="13.59765625" customWidth="1"/>
    <col min="14" max="30" width="15.59765625" customWidth="1"/>
    <col min="31" max="31" width="10.59765625" customWidth="1"/>
    <col min="32" max="32" width="15.265625" hidden="1" customWidth="1"/>
    <col min="33" max="33" width="10.59765625" customWidth="1"/>
    <col min="34" max="34" width="15.265625" hidden="1" customWidth="1"/>
    <col min="35" max="35" width="10.59765625" customWidth="1"/>
  </cols>
  <sheetData>
    <row r="1" spans="1:35">
      <c r="A1" s="14" t="s">
        <v>23</v>
      </c>
      <c r="B1" s="81" t="str">
        <f>IF(ISBLANK(Setup!B1),"",Setup!B1)</f>
        <v/>
      </c>
      <c r="C1" s="81"/>
      <c r="D1" s="15" t="s">
        <v>24</v>
      </c>
      <c r="E1" s="16" t="str">
        <f>IF(ISBLANK(Setup!B2),"",Setup!B2)</f>
        <v/>
      </c>
      <c r="F1" s="16"/>
      <c r="G1" s="16"/>
    </row>
    <row r="2" spans="1:35" s="11" customFormat="1" ht="61.5" customHeight="1">
      <c r="G2" s="17"/>
      <c r="J2" s="17"/>
      <c r="L2" s="12"/>
      <c r="M2" s="12"/>
      <c r="N2" s="20" t="str">
        <f>CONCATENATE(IF(ISBLANK(Setup!B7),"","Lift #1:"),"
",Setup!B7)</f>
        <v xml:space="preserve">
</v>
      </c>
      <c r="O2" s="20" t="str">
        <f>CONCATENATE(IF(ISBLANK(Setup!B8),"","Lift #2:"),"
",Setup!B8)</f>
        <v xml:space="preserve">
</v>
      </c>
      <c r="P2" s="20" t="str">
        <f>CONCATENATE(IF(ISBLANK(Setup!B9),"","Lift #3:"),"
",Setup!B9)</f>
        <v xml:space="preserve">
</v>
      </c>
      <c r="Q2" s="20" t="str">
        <f>CONCATENATE(IF(ISBLANK(Setup!B10),"","Lift #4:"),"
",Setup!B10)</f>
        <v xml:space="preserve">
</v>
      </c>
      <c r="R2" s="20" t="str">
        <f>CONCATENATE(IF(ISBLANK(Setup!B11),"","Lift #5:"),"
",Setup!B11)</f>
        <v xml:space="preserve">
</v>
      </c>
      <c r="S2" s="20" t="str">
        <f>CONCATENATE(IF(ISBLANK(Setup!B12),"","Lift #6:"),"
",Setup!B12)</f>
        <v xml:space="preserve">
</v>
      </c>
      <c r="T2" s="20" t="str">
        <f>CONCATENATE(IF(ISBLANK(Setup!B13),"","Lift #7:"),"
",Setup!B13)</f>
        <v xml:space="preserve">
</v>
      </c>
      <c r="U2" s="20" t="str">
        <f>CONCATENATE(IF(ISBLANK(Setup!B14),"","Lift #8:"),"
",Setup!B14)</f>
        <v xml:space="preserve">
</v>
      </c>
      <c r="V2" s="20" t="str">
        <f>CONCATENATE(IF(ISBLANK(Setup!B15),"","Lift #9:"),"
",Setup!B15)</f>
        <v xml:space="preserve">
</v>
      </c>
      <c r="W2" s="20" t="str">
        <f>CONCATENATE(IF(ISBLANK(Setup!B16),"","Lift #10:"),"
",Setup!B16)</f>
        <v xml:space="preserve">
</v>
      </c>
      <c r="X2" s="20" t="str">
        <f>CONCATENATE(IF(ISBLANK(Setup!$B17),"","Lift #11:"),"
",Setup!$B17)</f>
        <v xml:space="preserve">
</v>
      </c>
      <c r="Y2" s="20" t="str">
        <f>CONCATENATE(IF(ISBLANK(Setup!$B18),"","Lift #12:"),"
",Setup!$B18)</f>
        <v xml:space="preserve">
</v>
      </c>
      <c r="Z2" s="20" t="str">
        <f>CONCATENATE(IF(ISBLANK(Setup!$B19),"","Lift #13:"),"
",Setup!$B19)</f>
        <v xml:space="preserve">
</v>
      </c>
      <c r="AA2" s="20" t="str">
        <f>CONCATENATE(IF(ISBLANK(Setup!$B20),"","Lift #14:"),"
",Setup!$B20)</f>
        <v xml:space="preserve">
</v>
      </c>
      <c r="AB2" s="20" t="str">
        <f>CONCATENATE(IF(ISBLANK(Setup!$B21),"","Lift #15:"),"
",Setup!$B21)</f>
        <v xml:space="preserve">
</v>
      </c>
      <c r="AC2" s="12"/>
      <c r="AD2" s="12"/>
    </row>
    <row r="3" spans="1:35" s="11" customFormat="1" ht="28.5">
      <c r="A3" s="20" t="s">
        <v>33</v>
      </c>
      <c r="B3" s="20" t="s">
        <v>2</v>
      </c>
      <c r="C3" s="20" t="s">
        <v>3</v>
      </c>
      <c r="D3" s="20" t="s">
        <v>7</v>
      </c>
      <c r="E3" s="20" t="s">
        <v>22</v>
      </c>
      <c r="F3" s="20" t="s">
        <v>4</v>
      </c>
      <c r="G3" s="20" t="s">
        <v>27</v>
      </c>
      <c r="H3" s="20" t="s">
        <v>13</v>
      </c>
      <c r="I3" s="20" t="s">
        <v>34</v>
      </c>
      <c r="J3" s="20" t="s">
        <v>32</v>
      </c>
      <c r="K3" s="20" t="s">
        <v>6</v>
      </c>
      <c r="L3" s="20" t="s">
        <v>14</v>
      </c>
      <c r="M3" s="20" t="s">
        <v>28</v>
      </c>
      <c r="N3" s="20" t="str">
        <f xml:space="preserve"> "Best Lift" &amp; IF(ISBLANK(Setup!$B$4),""," ("&amp;Setup!$B$4&amp;")")</f>
        <v>Best Lift</v>
      </c>
      <c r="O3" s="20" t="str">
        <f xml:space="preserve"> "Best Lift" &amp; IF(ISBLANK(Setup!$B$4),""," ("&amp;Setup!$B$4&amp;")")</f>
        <v>Best Lift</v>
      </c>
      <c r="P3" s="20" t="str">
        <f xml:space="preserve"> "Best Lift" &amp; IF(ISBLANK(Setup!$B$4),""," ("&amp;Setup!$B$4&amp;")")</f>
        <v>Best Lift</v>
      </c>
      <c r="Q3" s="20" t="str">
        <f xml:space="preserve"> "Best Lift" &amp; IF(ISBLANK(Setup!$B$4),""," ("&amp;Setup!$B$4&amp;")")</f>
        <v>Best Lift</v>
      </c>
      <c r="R3" s="20" t="str">
        <f xml:space="preserve"> "Best Lift" &amp; IF(ISBLANK(Setup!$B$4),""," ("&amp;Setup!$B$4&amp;")")</f>
        <v>Best Lift</v>
      </c>
      <c r="S3" s="20" t="str">
        <f xml:space="preserve"> "Best Lift" &amp; IF(ISBLANK(Setup!$B$4),""," ("&amp;Setup!$B$4&amp;")")</f>
        <v>Best Lift</v>
      </c>
      <c r="T3" s="20" t="str">
        <f xml:space="preserve"> "Best Lift" &amp; IF(ISBLANK(Setup!$B$4),""," ("&amp;Setup!$B$4&amp;")")</f>
        <v>Best Lift</v>
      </c>
      <c r="U3" s="20" t="str">
        <f xml:space="preserve"> "Best Lift" &amp; IF(ISBLANK(Setup!$B$4),""," ("&amp;Setup!$B$4&amp;")")</f>
        <v>Best Lift</v>
      </c>
      <c r="V3" s="20" t="str">
        <f xml:space="preserve"> "Best Lift" &amp; IF(ISBLANK(Setup!$B$4),""," ("&amp;Setup!$B$4&amp;")")</f>
        <v>Best Lift</v>
      </c>
      <c r="W3" s="20" t="str">
        <f xml:space="preserve"> "Best Lift" &amp; IF(ISBLANK(Setup!$B$4),""," ("&amp;Setup!$B$4&amp;")")</f>
        <v>Best Lift</v>
      </c>
      <c r="X3" s="20" t="str">
        <f xml:space="preserve"> "Best Lift" &amp; IF(ISBLANK(Setup!$B$4),""," ("&amp;Setup!$B$4&amp;")")</f>
        <v>Best Lift</v>
      </c>
      <c r="Y3" s="20" t="str">
        <f xml:space="preserve"> "Best Lift" &amp; IF(ISBLANK(Setup!$B$4),""," ("&amp;Setup!$B$4&amp;")")</f>
        <v>Best Lift</v>
      </c>
      <c r="Z3" s="20" t="str">
        <f xml:space="preserve"> "Best Lift" &amp; IF(ISBLANK(Setup!$B$4),""," ("&amp;Setup!$B$4&amp;")")</f>
        <v>Best Lift</v>
      </c>
      <c r="AA3" s="20" t="str">
        <f xml:space="preserve"> "Best Lift" &amp; IF(ISBLANK(Setup!$B$4),""," ("&amp;Setup!$B$4&amp;")")</f>
        <v>Best Lift</v>
      </c>
      <c r="AB3" s="20" t="str">
        <f xml:space="preserve"> "Best Lift" &amp; IF(ISBLANK(Setup!$B$4),""," ("&amp;Setup!$B$4&amp;")")</f>
        <v>Best Lift</v>
      </c>
      <c r="AC3" s="20" t="str">
        <f>"Total Weight Lifted" &amp; IF(ISBLANK(Setup!$B$4),""," ("&amp;Setup!$B$4&amp;")")</f>
        <v>Total Weight Lifted</v>
      </c>
      <c r="AD3" s="20" t="s">
        <v>15</v>
      </c>
      <c r="AE3" s="20" t="s">
        <v>63</v>
      </c>
      <c r="AF3" s="20" t="s">
        <v>65</v>
      </c>
      <c r="AG3" s="20" t="s">
        <v>64</v>
      </c>
      <c r="AH3" s="20" t="s">
        <v>66</v>
      </c>
      <c r="AI3" s="20" t="s">
        <v>67</v>
      </c>
    </row>
    <row r="4" spans="1:35">
      <c r="A4" s="21">
        <v>1</v>
      </c>
      <c r="B4" s="44" t="str">
        <f>IF(ISBLANK(Setup!B24),"",Setup!B24)</f>
        <v/>
      </c>
      <c r="C4" s="44" t="str">
        <f>IF(ISBLANK(Setup!C24),"",Setup!C24)</f>
        <v/>
      </c>
      <c r="D4" s="21" t="str">
        <f>IF(ISBLANK(Setup!D24),"",Setup!D24)</f>
        <v/>
      </c>
      <c r="E4" s="45" t="str">
        <f>IF(ISBLANK(Setup!E24),"",Setup!E24)</f>
        <v/>
      </c>
      <c r="F4" s="21" t="str">
        <f ca="1">IF(ISBLANK(Setup!F24),"",Setup!F24)</f>
        <v/>
      </c>
      <c r="G4" s="21" t="str">
        <f ca="1">IF(F4="","",VLOOKUP(F4,AgeFactor!$A$1:$C$88,3,FALSE))</f>
        <v/>
      </c>
      <c r="H4" s="21" t="str">
        <f ca="1">IF(F4="","",VLOOKUP(F4,AgeFactor!$A$1:$B$79,2,FALSE))</f>
        <v/>
      </c>
      <c r="I4" s="21" t="str">
        <f>IF(ISBLANK(Setup!G24),"",Setup!G24)</f>
        <v/>
      </c>
      <c r="J4" s="21" t="str">
        <f>IF(I4="","",VLOOKUP(ROUND(I4/2.20462262,1),LynchFactor!$A$2:$C$1561,3,FALSE))</f>
        <v/>
      </c>
      <c r="K4" s="21" t="str">
        <f>IF(I4="","",VLOOKUP(ROUND(I4/2.20462262,1),LynchFactor!$A$2:$B$1561,2,FALSE))</f>
        <v/>
      </c>
      <c r="L4" s="21" t="str">
        <f t="shared" ref="L4:L22" ca="1" si="0">IFERROR(K4*H4,"")</f>
        <v/>
      </c>
      <c r="M4" s="21" t="str">
        <f>IF(ISBLANK(Setup!H24),"",Setup!H24)</f>
        <v/>
      </c>
      <c r="N4" s="21">
        <f>'Lift #1'!N5</f>
        <v>0</v>
      </c>
      <c r="O4" s="21">
        <f>'Lift #2'!N5</f>
        <v>0</v>
      </c>
      <c r="P4" s="21">
        <f>'Lift #3'!N5</f>
        <v>0</v>
      </c>
      <c r="Q4" s="21">
        <f>'Lift #4'!N5</f>
        <v>0</v>
      </c>
      <c r="R4" s="21">
        <f>'Lift #5'!N5</f>
        <v>0</v>
      </c>
      <c r="S4" s="21">
        <f>'Lift #6'!N5</f>
        <v>0</v>
      </c>
      <c r="T4" s="21">
        <f>'Lift #7'!N5</f>
        <v>0</v>
      </c>
      <c r="U4" s="21">
        <f>'Lift #8'!N5</f>
        <v>0</v>
      </c>
      <c r="V4" s="21">
        <f>'Lift #9'!N5</f>
        <v>0</v>
      </c>
      <c r="W4" s="21">
        <f>'Lift #10'!N5</f>
        <v>0</v>
      </c>
      <c r="X4" s="21">
        <f>'Lift #11'!N5</f>
        <v>0</v>
      </c>
      <c r="Y4" s="21">
        <f>'Lift #12'!$N5</f>
        <v>0</v>
      </c>
      <c r="Z4" s="21">
        <f>'Lift #13'!$N5</f>
        <v>0</v>
      </c>
      <c r="AA4" s="21">
        <f>'Lift #14'!$N5</f>
        <v>0</v>
      </c>
      <c r="AB4" s="21">
        <f>'Lift #15'!$N5</f>
        <v>0</v>
      </c>
      <c r="AC4" s="21">
        <f>SUM(N4:AB4)</f>
        <v>0</v>
      </c>
      <c r="AD4" s="21">
        <f t="shared" ref="AD4:AD22" ca="1" si="1">IFERROR(AC4*L4,0)</f>
        <v>0</v>
      </c>
      <c r="AE4" s="21" t="str">
        <f ca="1">IF(AD4 &gt; 0,RANK(AD4,$AD$4:$AD$53,0),"")</f>
        <v/>
      </c>
      <c r="AF4" s="21">
        <f>IF(D4="F",AD4,0)</f>
        <v>0</v>
      </c>
      <c r="AG4" s="21" t="str">
        <f>IF($D4="F",RANK(AF4,$AF$4:$AF$53,0),"")</f>
        <v/>
      </c>
      <c r="AH4" s="21">
        <f>IF(D4="M",AD4,0)</f>
        <v>0</v>
      </c>
      <c r="AI4" s="21" t="str">
        <f>IF($D4="M",RANK(AH4,$AH$4:$AH$53,0),"")</f>
        <v/>
      </c>
    </row>
    <row r="5" spans="1:35">
      <c r="A5" s="21">
        <v>2</v>
      </c>
      <c r="B5" s="44" t="str">
        <f>IF(ISBLANK(Setup!B25),"",Setup!B25)</f>
        <v/>
      </c>
      <c r="C5" s="44" t="str">
        <f>IF(ISBLANK(Setup!C25),"",Setup!C25)</f>
        <v/>
      </c>
      <c r="D5" s="21" t="str">
        <f>IF(ISBLANK(Setup!D25),"",Setup!D25)</f>
        <v/>
      </c>
      <c r="E5" s="45" t="str">
        <f>IF(ISBLANK(Setup!E25),"",Setup!E25)</f>
        <v/>
      </c>
      <c r="F5" s="21" t="str">
        <f ca="1">IF(ISBLANK(Setup!F25),"",Setup!F25)</f>
        <v/>
      </c>
      <c r="G5" s="21" t="str">
        <f ca="1">IF(F5="","",VLOOKUP(F5,AgeFactor!$A$1:$C$88,3,FALSE))</f>
        <v/>
      </c>
      <c r="H5" s="21" t="str">
        <f ca="1">IF(F5="","",VLOOKUP(F5,AgeFactor!$A$1:$B$79,2,FALSE))</f>
        <v/>
      </c>
      <c r="I5" s="21" t="str">
        <f>IF(ISBLANK(Setup!G25),"",Setup!G25)</f>
        <v/>
      </c>
      <c r="J5" s="21" t="str">
        <f>IF(I5="","",VLOOKUP(ROUND(I5/2.20462262,1),LynchFactor!$A$2:$C$1561,3,FALSE))</f>
        <v/>
      </c>
      <c r="K5" s="21" t="str">
        <f>IF(I5="","",VLOOKUP(ROUND(I5/2.20462262,1),LynchFactor!$A$2:$B$1561,2,FALSE))</f>
        <v/>
      </c>
      <c r="L5" s="21" t="str">
        <f t="shared" ca="1" si="0"/>
        <v/>
      </c>
      <c r="M5" s="21" t="str">
        <f>IF(ISBLANK(Setup!H25),"",Setup!H25)</f>
        <v/>
      </c>
      <c r="N5" s="21">
        <f>'Lift #1'!N6</f>
        <v>0</v>
      </c>
      <c r="O5" s="21">
        <f>'Lift #2'!N6</f>
        <v>0</v>
      </c>
      <c r="P5" s="21">
        <f>'Lift #3'!N6</f>
        <v>0</v>
      </c>
      <c r="Q5" s="21">
        <f>'Lift #4'!N6</f>
        <v>0</v>
      </c>
      <c r="R5" s="21">
        <f>'Lift #5'!N6</f>
        <v>0</v>
      </c>
      <c r="S5" s="21">
        <f>'Lift #6'!N6</f>
        <v>0</v>
      </c>
      <c r="T5" s="21">
        <f>'Lift #7'!N6</f>
        <v>0</v>
      </c>
      <c r="U5" s="21">
        <f>'Lift #8'!N6</f>
        <v>0</v>
      </c>
      <c r="V5" s="21">
        <f>'Lift #9'!N6</f>
        <v>0</v>
      </c>
      <c r="W5" s="21">
        <f>'Lift #10'!N6</f>
        <v>0</v>
      </c>
      <c r="X5" s="21">
        <f>'Lift #11'!N6</f>
        <v>0</v>
      </c>
      <c r="Y5" s="21">
        <f>'Lift #12'!$N6</f>
        <v>0</v>
      </c>
      <c r="Z5" s="21">
        <f>'Lift #13'!$N6</f>
        <v>0</v>
      </c>
      <c r="AA5" s="21">
        <f>'Lift #14'!$N6</f>
        <v>0</v>
      </c>
      <c r="AB5" s="21">
        <f>'Lift #15'!$N6</f>
        <v>0</v>
      </c>
      <c r="AC5" s="21">
        <f t="shared" ref="AC5:AC53" si="2">SUM(N5:AB5)</f>
        <v>0</v>
      </c>
      <c r="AD5" s="21">
        <f t="shared" ca="1" si="1"/>
        <v>0</v>
      </c>
      <c r="AE5" s="21" t="str">
        <f t="shared" ref="AE5:AE53" ca="1" si="3">IF(AD5 &gt; 0,RANK(AD5,$AD$4:$AD$53,0),"")</f>
        <v/>
      </c>
      <c r="AF5" s="21">
        <f t="shared" ref="AF5:AF53" si="4">IF(D5="F",AD5,0)</f>
        <v>0</v>
      </c>
      <c r="AG5" s="21" t="str">
        <f t="shared" ref="AG5:AG53" si="5">IF($D5="F",RANK(AF5,$AF$4:$AF$53,0),"")</f>
        <v/>
      </c>
      <c r="AH5" s="21">
        <f t="shared" ref="AH5:AH53" si="6">IF(D5="M",AD5,0)</f>
        <v>0</v>
      </c>
      <c r="AI5" s="21" t="str">
        <f t="shared" ref="AI5:AI53" si="7">IF($D5="M",RANK(AH5,$AH$4:$AH$53,0),"")</f>
        <v/>
      </c>
    </row>
    <row r="6" spans="1:35">
      <c r="A6" s="21">
        <v>3</v>
      </c>
      <c r="B6" s="44" t="str">
        <f>IF(ISBLANK(Setup!B26),"",Setup!B26)</f>
        <v/>
      </c>
      <c r="C6" s="44" t="str">
        <f>IF(ISBLANK(Setup!C26),"",Setup!C26)</f>
        <v/>
      </c>
      <c r="D6" s="21" t="str">
        <f>IF(ISBLANK(Setup!D26),"",Setup!D26)</f>
        <v/>
      </c>
      <c r="E6" s="45" t="str">
        <f>IF(ISBLANK(Setup!E26),"",Setup!E26)</f>
        <v/>
      </c>
      <c r="F6" s="21" t="str">
        <f ca="1">IF(ISBLANK(Setup!F26),"",Setup!F26)</f>
        <v/>
      </c>
      <c r="G6" s="21" t="str">
        <f ca="1">IF(F6="","",VLOOKUP(F6,AgeFactor!$A$1:$C$88,3,FALSE))</f>
        <v/>
      </c>
      <c r="H6" s="21" t="str">
        <f ca="1">IF(F6="","",VLOOKUP(F6,AgeFactor!$A$1:$B$79,2,FALSE))</f>
        <v/>
      </c>
      <c r="I6" s="21" t="str">
        <f>IF(ISBLANK(Setup!G26),"",Setup!G26)</f>
        <v/>
      </c>
      <c r="J6" s="21" t="str">
        <f>IF(I6="","",VLOOKUP(ROUND(I6/2.20462262,1),LynchFactor!$A$2:$C$1561,3,FALSE))</f>
        <v/>
      </c>
      <c r="K6" s="21" t="str">
        <f>IF(I6="","",VLOOKUP(ROUND(I6/2.20462262,1),LynchFactor!$A$2:$B$1561,2,FALSE))</f>
        <v/>
      </c>
      <c r="L6" s="21" t="str">
        <f t="shared" ca="1" si="0"/>
        <v/>
      </c>
      <c r="M6" s="21" t="str">
        <f>IF(ISBLANK(Setup!H26),"",Setup!H26)</f>
        <v/>
      </c>
      <c r="N6" s="21">
        <f>'Lift #1'!N7</f>
        <v>0</v>
      </c>
      <c r="O6" s="21">
        <f>'Lift #2'!N7</f>
        <v>0</v>
      </c>
      <c r="P6" s="21">
        <f>'Lift #3'!N7</f>
        <v>0</v>
      </c>
      <c r="Q6" s="21">
        <f>'Lift #4'!N7</f>
        <v>0</v>
      </c>
      <c r="R6" s="21">
        <f>'Lift #5'!N7</f>
        <v>0</v>
      </c>
      <c r="S6" s="21">
        <f>'Lift #6'!N7</f>
        <v>0</v>
      </c>
      <c r="T6" s="21">
        <f>'Lift #7'!N7</f>
        <v>0</v>
      </c>
      <c r="U6" s="21">
        <f>'Lift #8'!N7</f>
        <v>0</v>
      </c>
      <c r="V6" s="21">
        <f>'Lift #9'!N7</f>
        <v>0</v>
      </c>
      <c r="W6" s="21">
        <f>'Lift #10'!N7</f>
        <v>0</v>
      </c>
      <c r="X6" s="21">
        <f>'Lift #11'!N7</f>
        <v>0</v>
      </c>
      <c r="Y6" s="21">
        <f>'Lift #12'!$N7</f>
        <v>0</v>
      </c>
      <c r="Z6" s="21">
        <f>'Lift #13'!$N7</f>
        <v>0</v>
      </c>
      <c r="AA6" s="21">
        <f>'Lift #14'!$N7</f>
        <v>0</v>
      </c>
      <c r="AB6" s="21">
        <f>'Lift #15'!$N7</f>
        <v>0</v>
      </c>
      <c r="AC6" s="21">
        <f t="shared" si="2"/>
        <v>0</v>
      </c>
      <c r="AD6" s="21">
        <f t="shared" ca="1" si="1"/>
        <v>0</v>
      </c>
      <c r="AE6" s="21" t="str">
        <f t="shared" ca="1" si="3"/>
        <v/>
      </c>
      <c r="AF6" s="21">
        <f t="shared" si="4"/>
        <v>0</v>
      </c>
      <c r="AG6" s="21" t="str">
        <f t="shared" si="5"/>
        <v/>
      </c>
      <c r="AH6" s="21">
        <f t="shared" si="6"/>
        <v>0</v>
      </c>
      <c r="AI6" s="21" t="str">
        <f t="shared" si="7"/>
        <v/>
      </c>
    </row>
    <row r="7" spans="1:35">
      <c r="A7" s="21">
        <v>4</v>
      </c>
      <c r="B7" s="44" t="str">
        <f>IF(ISBLANK(Setup!B27),"",Setup!B27)</f>
        <v/>
      </c>
      <c r="C7" s="44" t="str">
        <f>IF(ISBLANK(Setup!C27),"",Setup!C27)</f>
        <v/>
      </c>
      <c r="D7" s="21" t="str">
        <f>IF(ISBLANK(Setup!D27),"",Setup!D27)</f>
        <v/>
      </c>
      <c r="E7" s="45" t="str">
        <f>IF(ISBLANK(Setup!E27),"",Setup!E27)</f>
        <v/>
      </c>
      <c r="F7" s="21" t="str">
        <f ca="1">IF(ISBLANK(Setup!F27),"",Setup!F27)</f>
        <v/>
      </c>
      <c r="G7" s="21" t="str">
        <f ca="1">IF(F7="","",VLOOKUP(F7,AgeFactor!$A$1:$C$88,3,FALSE))</f>
        <v/>
      </c>
      <c r="H7" s="21" t="str">
        <f ca="1">IF(F7="","",VLOOKUP(F7,AgeFactor!$A$1:$B$79,2,FALSE))</f>
        <v/>
      </c>
      <c r="I7" s="21" t="str">
        <f>IF(ISBLANK(Setup!G27),"",Setup!G27)</f>
        <v/>
      </c>
      <c r="J7" s="21" t="str">
        <f>IF(I7="","",VLOOKUP(ROUND(I7/2.20462262,1),LynchFactor!$A$2:$C$1561,3,FALSE))</f>
        <v/>
      </c>
      <c r="K7" s="21" t="str">
        <f>IF(I7="","",VLOOKUP(ROUND(I7/2.20462262,1),LynchFactor!$A$2:$B$1561,2,FALSE))</f>
        <v/>
      </c>
      <c r="L7" s="21" t="str">
        <f t="shared" ca="1" si="0"/>
        <v/>
      </c>
      <c r="M7" s="21" t="str">
        <f>IF(ISBLANK(Setup!H27),"",Setup!H27)</f>
        <v/>
      </c>
      <c r="N7" s="21">
        <f>'Lift #1'!N8</f>
        <v>0</v>
      </c>
      <c r="O7" s="21">
        <f>'Lift #2'!N8</f>
        <v>0</v>
      </c>
      <c r="P7" s="21">
        <f>'Lift #3'!N8</f>
        <v>0</v>
      </c>
      <c r="Q7" s="21">
        <f>'Lift #4'!N8</f>
        <v>0</v>
      </c>
      <c r="R7" s="21">
        <f>'Lift #5'!N8</f>
        <v>0</v>
      </c>
      <c r="S7" s="21">
        <f>'Lift #6'!N8</f>
        <v>0</v>
      </c>
      <c r="T7" s="21">
        <f>'Lift #7'!N8</f>
        <v>0</v>
      </c>
      <c r="U7" s="21">
        <f>'Lift #8'!N8</f>
        <v>0</v>
      </c>
      <c r="V7" s="21">
        <f>'Lift #9'!N8</f>
        <v>0</v>
      </c>
      <c r="W7" s="21">
        <f>'Lift #10'!N8</f>
        <v>0</v>
      </c>
      <c r="X7" s="21">
        <f>'Lift #11'!N8</f>
        <v>0</v>
      </c>
      <c r="Y7" s="21">
        <f>'Lift #12'!$N8</f>
        <v>0</v>
      </c>
      <c r="Z7" s="21">
        <f>'Lift #13'!$N8</f>
        <v>0</v>
      </c>
      <c r="AA7" s="21">
        <f>'Lift #14'!$N8</f>
        <v>0</v>
      </c>
      <c r="AB7" s="21">
        <f>'Lift #15'!$N8</f>
        <v>0</v>
      </c>
      <c r="AC7" s="21">
        <f t="shared" si="2"/>
        <v>0</v>
      </c>
      <c r="AD7" s="21">
        <f t="shared" ca="1" si="1"/>
        <v>0</v>
      </c>
      <c r="AE7" s="21" t="str">
        <f t="shared" ca="1" si="3"/>
        <v/>
      </c>
      <c r="AF7" s="21">
        <f t="shared" si="4"/>
        <v>0</v>
      </c>
      <c r="AG7" s="21" t="str">
        <f t="shared" si="5"/>
        <v/>
      </c>
      <c r="AH7" s="21">
        <f t="shared" si="6"/>
        <v>0</v>
      </c>
      <c r="AI7" s="21" t="str">
        <f t="shared" si="7"/>
        <v/>
      </c>
    </row>
    <row r="8" spans="1:35">
      <c r="A8" s="21">
        <v>5</v>
      </c>
      <c r="B8" s="44" t="str">
        <f>IF(ISBLANK(Setup!B28),"",Setup!B28)</f>
        <v/>
      </c>
      <c r="C8" s="44" t="str">
        <f>IF(ISBLANK(Setup!C28),"",Setup!C28)</f>
        <v/>
      </c>
      <c r="D8" s="21" t="str">
        <f>IF(ISBLANK(Setup!D28),"",Setup!D28)</f>
        <v/>
      </c>
      <c r="E8" s="45" t="str">
        <f>IF(ISBLANK(Setup!E28),"",Setup!E28)</f>
        <v/>
      </c>
      <c r="F8" s="21" t="str">
        <f ca="1">IF(ISBLANK(Setup!F28),"",Setup!F28)</f>
        <v/>
      </c>
      <c r="G8" s="21" t="str">
        <f ca="1">IF(F8="","",VLOOKUP(F8,AgeFactor!$A$1:$C$88,3,FALSE))</f>
        <v/>
      </c>
      <c r="H8" s="21" t="str">
        <f ca="1">IF(F8="","",VLOOKUP(F8,AgeFactor!$A$1:$B$79,2,FALSE))</f>
        <v/>
      </c>
      <c r="I8" s="21" t="str">
        <f>IF(ISBLANK(Setup!G28),"",Setup!G28)</f>
        <v/>
      </c>
      <c r="J8" s="21" t="str">
        <f>IF(I8="","",VLOOKUP(ROUND(I8/2.20462262,1),LynchFactor!$A$2:$C$1561,3,FALSE))</f>
        <v/>
      </c>
      <c r="K8" s="21" t="str">
        <f>IF(I8="","",VLOOKUP(ROUND(I8/2.20462262,1),LynchFactor!$A$2:$B$1561,2,FALSE))</f>
        <v/>
      </c>
      <c r="L8" s="21" t="str">
        <f t="shared" ca="1" si="0"/>
        <v/>
      </c>
      <c r="M8" s="21" t="str">
        <f>IF(ISBLANK(Setup!H28),"",Setup!H28)</f>
        <v/>
      </c>
      <c r="N8" s="21">
        <f>'Lift #1'!N9</f>
        <v>0</v>
      </c>
      <c r="O8" s="21">
        <f>'Lift #2'!N9</f>
        <v>0</v>
      </c>
      <c r="P8" s="21">
        <f>'Lift #3'!N9</f>
        <v>0</v>
      </c>
      <c r="Q8" s="21">
        <f>'Lift #4'!N9</f>
        <v>0</v>
      </c>
      <c r="R8" s="21">
        <f>'Lift #5'!N9</f>
        <v>0</v>
      </c>
      <c r="S8" s="21">
        <f>'Lift #6'!N9</f>
        <v>0</v>
      </c>
      <c r="T8" s="21">
        <f>'Lift #7'!N9</f>
        <v>0</v>
      </c>
      <c r="U8" s="21">
        <f>'Lift #8'!N9</f>
        <v>0</v>
      </c>
      <c r="V8" s="21">
        <f>'Lift #9'!N9</f>
        <v>0</v>
      </c>
      <c r="W8" s="21">
        <f>'Lift #10'!N9</f>
        <v>0</v>
      </c>
      <c r="X8" s="21">
        <f>'Lift #11'!N9</f>
        <v>0</v>
      </c>
      <c r="Y8" s="21">
        <f>'Lift #12'!$N9</f>
        <v>0</v>
      </c>
      <c r="Z8" s="21">
        <f>'Lift #13'!$N9</f>
        <v>0</v>
      </c>
      <c r="AA8" s="21">
        <f>'Lift #14'!$N9</f>
        <v>0</v>
      </c>
      <c r="AB8" s="21">
        <f>'Lift #15'!$N9</f>
        <v>0</v>
      </c>
      <c r="AC8" s="21">
        <f t="shared" si="2"/>
        <v>0</v>
      </c>
      <c r="AD8" s="21">
        <f t="shared" ca="1" si="1"/>
        <v>0</v>
      </c>
      <c r="AE8" s="21" t="str">
        <f t="shared" ca="1" si="3"/>
        <v/>
      </c>
      <c r="AF8" s="21">
        <f t="shared" si="4"/>
        <v>0</v>
      </c>
      <c r="AG8" s="21" t="str">
        <f t="shared" si="5"/>
        <v/>
      </c>
      <c r="AH8" s="21">
        <f t="shared" si="6"/>
        <v>0</v>
      </c>
      <c r="AI8" s="21" t="str">
        <f t="shared" si="7"/>
        <v/>
      </c>
    </row>
    <row r="9" spans="1:35">
      <c r="A9" s="21">
        <v>6</v>
      </c>
      <c r="B9" s="44" t="str">
        <f>IF(ISBLANK(Setup!B29),"",Setup!B29)</f>
        <v/>
      </c>
      <c r="C9" s="44" t="str">
        <f>IF(ISBLANK(Setup!C29),"",Setup!C29)</f>
        <v/>
      </c>
      <c r="D9" s="21" t="str">
        <f>IF(ISBLANK(Setup!D29),"",Setup!D29)</f>
        <v/>
      </c>
      <c r="E9" s="45" t="str">
        <f>IF(ISBLANK(Setup!E29),"",Setup!E29)</f>
        <v/>
      </c>
      <c r="F9" s="21" t="str">
        <f ca="1">IF(ISBLANK(Setup!F29),"",Setup!F29)</f>
        <v/>
      </c>
      <c r="G9" s="21" t="str">
        <f ca="1">IF(F9="","",VLOOKUP(F9,AgeFactor!$A$1:$C$88,3,FALSE))</f>
        <v/>
      </c>
      <c r="H9" s="21" t="str">
        <f ca="1">IF(F9="","",VLOOKUP(F9,AgeFactor!$A$1:$B$79,2,FALSE))</f>
        <v/>
      </c>
      <c r="I9" s="21" t="str">
        <f>IF(ISBLANK(Setup!G29),"",Setup!G29)</f>
        <v/>
      </c>
      <c r="J9" s="21" t="str">
        <f>IF(I9="","",VLOOKUP(ROUND(I9/2.20462262,1),LynchFactor!$A$2:$C$1561,3,FALSE))</f>
        <v/>
      </c>
      <c r="K9" s="21" t="str">
        <f>IF(I9="","",VLOOKUP(ROUND(I9/2.20462262,1),LynchFactor!$A$2:$B$1561,2,FALSE))</f>
        <v/>
      </c>
      <c r="L9" s="21" t="str">
        <f t="shared" ca="1" si="0"/>
        <v/>
      </c>
      <c r="M9" s="21" t="str">
        <f>IF(ISBLANK(Setup!H29),"",Setup!H29)</f>
        <v/>
      </c>
      <c r="N9" s="21">
        <f>'Lift #1'!N10</f>
        <v>0</v>
      </c>
      <c r="O9" s="21">
        <f>'Lift #2'!N10</f>
        <v>0</v>
      </c>
      <c r="P9" s="21">
        <f>'Lift #3'!N10</f>
        <v>0</v>
      </c>
      <c r="Q9" s="21">
        <f>'Lift #4'!N10</f>
        <v>0</v>
      </c>
      <c r="R9" s="21">
        <f>'Lift #5'!N10</f>
        <v>0</v>
      </c>
      <c r="S9" s="21">
        <f>'Lift #6'!N10</f>
        <v>0</v>
      </c>
      <c r="T9" s="21">
        <f>'Lift #7'!N10</f>
        <v>0</v>
      </c>
      <c r="U9" s="21">
        <f>'Lift #8'!N10</f>
        <v>0</v>
      </c>
      <c r="V9" s="21">
        <f>'Lift #9'!N10</f>
        <v>0</v>
      </c>
      <c r="W9" s="21">
        <f>'Lift #10'!N10</f>
        <v>0</v>
      </c>
      <c r="X9" s="21">
        <f>'Lift #11'!N10</f>
        <v>0</v>
      </c>
      <c r="Y9" s="21">
        <f>'Lift #12'!$N10</f>
        <v>0</v>
      </c>
      <c r="Z9" s="21">
        <f>'Lift #13'!$N10</f>
        <v>0</v>
      </c>
      <c r="AA9" s="21">
        <f>'Lift #14'!$N10</f>
        <v>0</v>
      </c>
      <c r="AB9" s="21">
        <f>'Lift #15'!$N10</f>
        <v>0</v>
      </c>
      <c r="AC9" s="21">
        <f t="shared" si="2"/>
        <v>0</v>
      </c>
      <c r="AD9" s="21">
        <f t="shared" ca="1" si="1"/>
        <v>0</v>
      </c>
      <c r="AE9" s="21" t="str">
        <f t="shared" ca="1" si="3"/>
        <v/>
      </c>
      <c r="AF9" s="21">
        <f t="shared" si="4"/>
        <v>0</v>
      </c>
      <c r="AG9" s="21" t="str">
        <f t="shared" si="5"/>
        <v/>
      </c>
      <c r="AH9" s="21">
        <f t="shared" si="6"/>
        <v>0</v>
      </c>
      <c r="AI9" s="21" t="str">
        <f t="shared" si="7"/>
        <v/>
      </c>
    </row>
    <row r="10" spans="1:35">
      <c r="A10" s="21">
        <v>7</v>
      </c>
      <c r="B10" s="44" t="str">
        <f>IF(ISBLANK(Setup!B30),"",Setup!B30)</f>
        <v/>
      </c>
      <c r="C10" s="44" t="str">
        <f>IF(ISBLANK(Setup!C30),"",Setup!C30)</f>
        <v/>
      </c>
      <c r="D10" s="21" t="str">
        <f>IF(ISBLANK(Setup!D30),"",Setup!D30)</f>
        <v/>
      </c>
      <c r="E10" s="45" t="str">
        <f>IF(ISBLANK(Setup!E30),"",Setup!E30)</f>
        <v/>
      </c>
      <c r="F10" s="21" t="str">
        <f ca="1">IF(ISBLANK(Setup!F30),"",Setup!F30)</f>
        <v/>
      </c>
      <c r="G10" s="21" t="str">
        <f ca="1">IF(F10="","",VLOOKUP(F10,AgeFactor!$A$1:$C$88,3,FALSE))</f>
        <v/>
      </c>
      <c r="H10" s="21" t="str">
        <f ca="1">IF(F10="","",VLOOKUP(F10,AgeFactor!$A$1:$B$79,2,FALSE))</f>
        <v/>
      </c>
      <c r="I10" s="21" t="str">
        <f>IF(ISBLANK(Setup!G30),"",Setup!G30)</f>
        <v/>
      </c>
      <c r="J10" s="21" t="str">
        <f>IF(I10="","",VLOOKUP(ROUND(I10/2.20462262,1),LynchFactor!$A$2:$C$1561,3,FALSE))</f>
        <v/>
      </c>
      <c r="K10" s="21" t="str">
        <f>IF(I10="","",VLOOKUP(ROUND(I10/2.20462262,1),LynchFactor!$A$2:$B$1561,2,FALSE))</f>
        <v/>
      </c>
      <c r="L10" s="21" t="str">
        <f t="shared" ca="1" si="0"/>
        <v/>
      </c>
      <c r="M10" s="21" t="str">
        <f>IF(ISBLANK(Setup!H30),"",Setup!H30)</f>
        <v/>
      </c>
      <c r="N10" s="21">
        <f>'Lift #1'!N11</f>
        <v>0</v>
      </c>
      <c r="O10" s="21">
        <f>'Lift #2'!N11</f>
        <v>0</v>
      </c>
      <c r="P10" s="21">
        <f>'Lift #3'!N11</f>
        <v>0</v>
      </c>
      <c r="Q10" s="21">
        <f>'Lift #4'!N11</f>
        <v>0</v>
      </c>
      <c r="R10" s="21">
        <f>'Lift #5'!N11</f>
        <v>0</v>
      </c>
      <c r="S10" s="21">
        <f>'Lift #6'!N11</f>
        <v>0</v>
      </c>
      <c r="T10" s="21">
        <f>'Lift #7'!N11</f>
        <v>0</v>
      </c>
      <c r="U10" s="21">
        <f>'Lift #8'!N11</f>
        <v>0</v>
      </c>
      <c r="V10" s="21">
        <f>'Lift #9'!N11</f>
        <v>0</v>
      </c>
      <c r="W10" s="21">
        <f>'Lift #10'!N11</f>
        <v>0</v>
      </c>
      <c r="X10" s="21">
        <f>'Lift #11'!N11</f>
        <v>0</v>
      </c>
      <c r="Y10" s="21">
        <f>'Lift #12'!$N11</f>
        <v>0</v>
      </c>
      <c r="Z10" s="21">
        <f>'Lift #13'!$N11</f>
        <v>0</v>
      </c>
      <c r="AA10" s="21">
        <f>'Lift #14'!$N11</f>
        <v>0</v>
      </c>
      <c r="AB10" s="21">
        <f>'Lift #15'!$N11</f>
        <v>0</v>
      </c>
      <c r="AC10" s="21">
        <f t="shared" si="2"/>
        <v>0</v>
      </c>
      <c r="AD10" s="21">
        <f t="shared" ca="1" si="1"/>
        <v>0</v>
      </c>
      <c r="AE10" s="21" t="str">
        <f t="shared" ca="1" si="3"/>
        <v/>
      </c>
      <c r="AF10" s="21">
        <f t="shared" si="4"/>
        <v>0</v>
      </c>
      <c r="AG10" s="21" t="str">
        <f t="shared" si="5"/>
        <v/>
      </c>
      <c r="AH10" s="21">
        <f t="shared" si="6"/>
        <v>0</v>
      </c>
      <c r="AI10" s="21" t="str">
        <f t="shared" si="7"/>
        <v/>
      </c>
    </row>
    <row r="11" spans="1:35">
      <c r="A11" s="21">
        <v>8</v>
      </c>
      <c r="B11" s="44" t="str">
        <f>IF(ISBLANK(Setup!B31),"",Setup!B31)</f>
        <v/>
      </c>
      <c r="C11" s="44" t="str">
        <f>IF(ISBLANK(Setup!C31),"",Setup!C31)</f>
        <v/>
      </c>
      <c r="D11" s="21" t="str">
        <f>IF(ISBLANK(Setup!D31),"",Setup!D31)</f>
        <v/>
      </c>
      <c r="E11" s="45" t="str">
        <f>IF(ISBLANK(Setup!E31),"",Setup!E31)</f>
        <v/>
      </c>
      <c r="F11" s="21" t="str">
        <f ca="1">IF(ISBLANK(Setup!F31),"",Setup!F31)</f>
        <v/>
      </c>
      <c r="G11" s="21" t="str">
        <f ca="1">IF(F11="","",VLOOKUP(F11,AgeFactor!$A$1:$C$88,3,FALSE))</f>
        <v/>
      </c>
      <c r="H11" s="21" t="str">
        <f ca="1">IF(F11="","",VLOOKUP(F11,AgeFactor!$A$1:$B$79,2,FALSE))</f>
        <v/>
      </c>
      <c r="I11" s="21" t="str">
        <f>IF(ISBLANK(Setup!G31),"",Setup!G31)</f>
        <v/>
      </c>
      <c r="J11" s="21" t="str">
        <f>IF(I11="","",VLOOKUP(ROUND(I11/2.20462262,1),LynchFactor!$A$2:$C$1561,3,FALSE))</f>
        <v/>
      </c>
      <c r="K11" s="21" t="str">
        <f>IF(I11="","",VLOOKUP(ROUND(I11/2.20462262,1),LynchFactor!$A$2:$B$1561,2,FALSE))</f>
        <v/>
      </c>
      <c r="L11" s="21" t="str">
        <f t="shared" ca="1" si="0"/>
        <v/>
      </c>
      <c r="M11" s="21" t="str">
        <f>IF(ISBLANK(Setup!H31),"",Setup!H31)</f>
        <v/>
      </c>
      <c r="N11" s="21">
        <f>'Lift #1'!N12</f>
        <v>0</v>
      </c>
      <c r="O11" s="21">
        <f>'Lift #2'!N12</f>
        <v>0</v>
      </c>
      <c r="P11" s="21">
        <f>'Lift #3'!N12</f>
        <v>0</v>
      </c>
      <c r="Q11" s="21">
        <f>'Lift #4'!N12</f>
        <v>0</v>
      </c>
      <c r="R11" s="21">
        <f>'Lift #5'!N12</f>
        <v>0</v>
      </c>
      <c r="S11" s="21">
        <f>'Lift #6'!N12</f>
        <v>0</v>
      </c>
      <c r="T11" s="21">
        <f>'Lift #7'!N12</f>
        <v>0</v>
      </c>
      <c r="U11" s="21">
        <f>'Lift #8'!N12</f>
        <v>0</v>
      </c>
      <c r="V11" s="21">
        <f>'Lift #9'!N12</f>
        <v>0</v>
      </c>
      <c r="W11" s="21">
        <f>'Lift #10'!N12</f>
        <v>0</v>
      </c>
      <c r="X11" s="21">
        <f>'Lift #11'!N12</f>
        <v>0</v>
      </c>
      <c r="Y11" s="21">
        <f>'Lift #12'!$N12</f>
        <v>0</v>
      </c>
      <c r="Z11" s="21">
        <f>'Lift #13'!$N12</f>
        <v>0</v>
      </c>
      <c r="AA11" s="21">
        <f>'Lift #14'!$N12</f>
        <v>0</v>
      </c>
      <c r="AB11" s="21">
        <f>'Lift #15'!$N12</f>
        <v>0</v>
      </c>
      <c r="AC11" s="21">
        <f t="shared" si="2"/>
        <v>0</v>
      </c>
      <c r="AD11" s="21">
        <f t="shared" ca="1" si="1"/>
        <v>0</v>
      </c>
      <c r="AE11" s="21" t="str">
        <f t="shared" ca="1" si="3"/>
        <v/>
      </c>
      <c r="AF11" s="21">
        <f t="shared" si="4"/>
        <v>0</v>
      </c>
      <c r="AG11" s="21" t="str">
        <f t="shared" si="5"/>
        <v/>
      </c>
      <c r="AH11" s="21">
        <f t="shared" si="6"/>
        <v>0</v>
      </c>
      <c r="AI11" s="21" t="str">
        <f t="shared" si="7"/>
        <v/>
      </c>
    </row>
    <row r="12" spans="1:35">
      <c r="A12" s="21">
        <v>9</v>
      </c>
      <c r="B12" s="44" t="str">
        <f>IF(ISBLANK(Setup!B32),"",Setup!B32)</f>
        <v/>
      </c>
      <c r="C12" s="44" t="str">
        <f>IF(ISBLANK(Setup!C32),"",Setup!C32)</f>
        <v/>
      </c>
      <c r="D12" s="21" t="str">
        <f>IF(ISBLANK(Setup!D32),"",Setup!D32)</f>
        <v/>
      </c>
      <c r="E12" s="45" t="str">
        <f>IF(ISBLANK(Setup!E32),"",Setup!E32)</f>
        <v/>
      </c>
      <c r="F12" s="21" t="str">
        <f ca="1">IF(ISBLANK(Setup!F32),"",Setup!F32)</f>
        <v/>
      </c>
      <c r="G12" s="21" t="str">
        <f ca="1">IF(F12="","",VLOOKUP(F12,AgeFactor!$A$1:$C$88,3,FALSE))</f>
        <v/>
      </c>
      <c r="H12" s="21" t="str">
        <f ca="1">IF(F12="","",VLOOKUP(F12,AgeFactor!$A$1:$B$79,2,FALSE))</f>
        <v/>
      </c>
      <c r="I12" s="21" t="str">
        <f>IF(ISBLANK(Setup!G32),"",Setup!G32)</f>
        <v/>
      </c>
      <c r="J12" s="21" t="str">
        <f>IF(I12="","",VLOOKUP(ROUND(I12/2.20462262,1),LynchFactor!$A$2:$C$1561,3,FALSE))</f>
        <v/>
      </c>
      <c r="K12" s="21" t="str">
        <f>IF(I12="","",VLOOKUP(ROUND(I12/2.20462262,1),LynchFactor!$A$2:$B$1561,2,FALSE))</f>
        <v/>
      </c>
      <c r="L12" s="21" t="str">
        <f t="shared" ca="1" si="0"/>
        <v/>
      </c>
      <c r="M12" s="21" t="str">
        <f>IF(ISBLANK(Setup!H32),"",Setup!H32)</f>
        <v/>
      </c>
      <c r="N12" s="21">
        <f>'Lift #1'!N13</f>
        <v>0</v>
      </c>
      <c r="O12" s="21">
        <f>'Lift #2'!N13</f>
        <v>0</v>
      </c>
      <c r="P12" s="21">
        <f>'Lift #3'!N13</f>
        <v>0</v>
      </c>
      <c r="Q12" s="21">
        <f>'Lift #4'!N13</f>
        <v>0</v>
      </c>
      <c r="R12" s="21">
        <f>'Lift #5'!N13</f>
        <v>0</v>
      </c>
      <c r="S12" s="21">
        <f>'Lift #6'!N13</f>
        <v>0</v>
      </c>
      <c r="T12" s="21">
        <f>'Lift #7'!N13</f>
        <v>0</v>
      </c>
      <c r="U12" s="21">
        <f>'Lift #8'!N13</f>
        <v>0</v>
      </c>
      <c r="V12" s="21">
        <f>'Lift #9'!N13</f>
        <v>0</v>
      </c>
      <c r="W12" s="21">
        <f>'Lift #10'!N13</f>
        <v>0</v>
      </c>
      <c r="X12" s="21">
        <f>'Lift #11'!N13</f>
        <v>0</v>
      </c>
      <c r="Y12" s="21">
        <f>'Lift #12'!$N13</f>
        <v>0</v>
      </c>
      <c r="Z12" s="21">
        <f>'Lift #13'!$N13</f>
        <v>0</v>
      </c>
      <c r="AA12" s="21">
        <f>'Lift #14'!$N13</f>
        <v>0</v>
      </c>
      <c r="AB12" s="21">
        <f>'Lift #15'!$N13</f>
        <v>0</v>
      </c>
      <c r="AC12" s="21">
        <f t="shared" si="2"/>
        <v>0</v>
      </c>
      <c r="AD12" s="21">
        <f t="shared" ca="1" si="1"/>
        <v>0</v>
      </c>
      <c r="AE12" s="21" t="str">
        <f t="shared" ca="1" si="3"/>
        <v/>
      </c>
      <c r="AF12" s="21">
        <f t="shared" si="4"/>
        <v>0</v>
      </c>
      <c r="AG12" s="21" t="str">
        <f t="shared" si="5"/>
        <v/>
      </c>
      <c r="AH12" s="21">
        <f t="shared" si="6"/>
        <v>0</v>
      </c>
      <c r="AI12" s="21" t="str">
        <f t="shared" si="7"/>
        <v/>
      </c>
    </row>
    <row r="13" spans="1:35">
      <c r="A13" s="21">
        <v>10</v>
      </c>
      <c r="B13" s="44" t="str">
        <f>IF(ISBLANK(Setup!B33),"",Setup!B33)</f>
        <v/>
      </c>
      <c r="C13" s="44" t="str">
        <f>IF(ISBLANK(Setup!C33),"",Setup!C33)</f>
        <v/>
      </c>
      <c r="D13" s="21" t="str">
        <f>IF(ISBLANK(Setup!D33),"",Setup!D33)</f>
        <v/>
      </c>
      <c r="E13" s="45" t="str">
        <f>IF(ISBLANK(Setup!E33),"",Setup!E33)</f>
        <v/>
      </c>
      <c r="F13" s="21" t="str">
        <f ca="1">IF(ISBLANK(Setup!F33),"",Setup!F33)</f>
        <v/>
      </c>
      <c r="G13" s="21" t="str">
        <f ca="1">IF(F13="","",VLOOKUP(F13,AgeFactor!$A$1:$C$88,3,FALSE))</f>
        <v/>
      </c>
      <c r="H13" s="21" t="str">
        <f ca="1">IF(F13="","",VLOOKUP(F13,AgeFactor!$A$1:$B$79,2,FALSE))</f>
        <v/>
      </c>
      <c r="I13" s="21" t="str">
        <f>IF(ISBLANK(Setup!G33),"",Setup!G33)</f>
        <v/>
      </c>
      <c r="J13" s="21" t="str">
        <f>IF(I13="","",VLOOKUP(ROUND(I13/2.20462262,1),LynchFactor!$A$2:$C$1561,3,FALSE))</f>
        <v/>
      </c>
      <c r="K13" s="21" t="str">
        <f>IF(I13="","",VLOOKUP(ROUND(I13/2.20462262,1),LynchFactor!$A$2:$B$1561,2,FALSE))</f>
        <v/>
      </c>
      <c r="L13" s="21" t="str">
        <f t="shared" ca="1" si="0"/>
        <v/>
      </c>
      <c r="M13" s="21" t="str">
        <f>IF(ISBLANK(Setup!H33),"",Setup!H33)</f>
        <v/>
      </c>
      <c r="N13" s="21">
        <f>'Lift #1'!N14</f>
        <v>0</v>
      </c>
      <c r="O13" s="21">
        <f>'Lift #2'!N14</f>
        <v>0</v>
      </c>
      <c r="P13" s="21">
        <f>'Lift #3'!N14</f>
        <v>0</v>
      </c>
      <c r="Q13" s="21">
        <f>'Lift #4'!N14</f>
        <v>0</v>
      </c>
      <c r="R13" s="21">
        <f>'Lift #5'!N14</f>
        <v>0</v>
      </c>
      <c r="S13" s="21">
        <f>'Lift #6'!N14</f>
        <v>0</v>
      </c>
      <c r="T13" s="21">
        <f>'Lift #7'!N14</f>
        <v>0</v>
      </c>
      <c r="U13" s="21">
        <f>'Lift #8'!N14</f>
        <v>0</v>
      </c>
      <c r="V13" s="21">
        <f>'Lift #9'!N14</f>
        <v>0</v>
      </c>
      <c r="W13" s="21">
        <f>'Lift #10'!N14</f>
        <v>0</v>
      </c>
      <c r="X13" s="21">
        <f>'Lift #11'!N14</f>
        <v>0</v>
      </c>
      <c r="Y13" s="21">
        <f>'Lift #12'!$N14</f>
        <v>0</v>
      </c>
      <c r="Z13" s="21">
        <f>'Lift #13'!$N14</f>
        <v>0</v>
      </c>
      <c r="AA13" s="21">
        <f>'Lift #14'!$N14</f>
        <v>0</v>
      </c>
      <c r="AB13" s="21">
        <f>'Lift #15'!$N14</f>
        <v>0</v>
      </c>
      <c r="AC13" s="21">
        <f t="shared" si="2"/>
        <v>0</v>
      </c>
      <c r="AD13" s="21">
        <f t="shared" ca="1" si="1"/>
        <v>0</v>
      </c>
      <c r="AE13" s="21" t="str">
        <f t="shared" ca="1" si="3"/>
        <v/>
      </c>
      <c r="AF13" s="21">
        <f t="shared" si="4"/>
        <v>0</v>
      </c>
      <c r="AG13" s="21" t="str">
        <f t="shared" si="5"/>
        <v/>
      </c>
      <c r="AH13" s="21">
        <f t="shared" si="6"/>
        <v>0</v>
      </c>
      <c r="AI13" s="21" t="str">
        <f t="shared" si="7"/>
        <v/>
      </c>
    </row>
    <row r="14" spans="1:35">
      <c r="A14" s="21">
        <v>11</v>
      </c>
      <c r="B14" s="44" t="str">
        <f>IF(ISBLANK(Setup!B34),"",Setup!B34)</f>
        <v/>
      </c>
      <c r="C14" s="44" t="str">
        <f>IF(ISBLANK(Setup!C34),"",Setup!C34)</f>
        <v/>
      </c>
      <c r="D14" s="21" t="str">
        <f>IF(ISBLANK(Setup!D34),"",Setup!D34)</f>
        <v/>
      </c>
      <c r="E14" s="45" t="str">
        <f>IF(ISBLANK(Setup!E34),"",Setup!E34)</f>
        <v/>
      </c>
      <c r="F14" s="21" t="str">
        <f ca="1">IF(ISBLANK(Setup!F34),"",Setup!F34)</f>
        <v/>
      </c>
      <c r="G14" s="21" t="str">
        <f ca="1">IF(F14="","",VLOOKUP(F14,AgeFactor!$A$1:$C$88,3,FALSE))</f>
        <v/>
      </c>
      <c r="H14" s="21" t="str">
        <f ca="1">IF(F14="","",VLOOKUP(F14,AgeFactor!$A$1:$B$79,2,FALSE))</f>
        <v/>
      </c>
      <c r="I14" s="21" t="str">
        <f>IF(ISBLANK(Setup!G34),"",Setup!G34)</f>
        <v/>
      </c>
      <c r="J14" s="21" t="str">
        <f>IF(I14="","",VLOOKUP(ROUND(I14/2.20462262,1),LynchFactor!$A$2:$C$1561,3,FALSE))</f>
        <v/>
      </c>
      <c r="K14" s="21" t="str">
        <f>IF(I14="","",VLOOKUP(ROUND(I14/2.20462262,1),LynchFactor!$A$2:$B$1561,2,FALSE))</f>
        <v/>
      </c>
      <c r="L14" s="21" t="str">
        <f t="shared" ca="1" si="0"/>
        <v/>
      </c>
      <c r="M14" s="21" t="str">
        <f>IF(ISBLANK(Setup!H34),"",Setup!H34)</f>
        <v/>
      </c>
      <c r="N14" s="21">
        <f>'Lift #1'!N15</f>
        <v>0</v>
      </c>
      <c r="O14" s="21">
        <f>'Lift #2'!N15</f>
        <v>0</v>
      </c>
      <c r="P14" s="21">
        <f>'Lift #3'!N15</f>
        <v>0</v>
      </c>
      <c r="Q14" s="21">
        <f>'Lift #4'!N15</f>
        <v>0</v>
      </c>
      <c r="R14" s="21">
        <f>'Lift #5'!N15</f>
        <v>0</v>
      </c>
      <c r="S14" s="21">
        <f>'Lift #6'!N15</f>
        <v>0</v>
      </c>
      <c r="T14" s="21">
        <f>'Lift #7'!N15</f>
        <v>0</v>
      </c>
      <c r="U14" s="21">
        <f>'Lift #8'!N15</f>
        <v>0</v>
      </c>
      <c r="V14" s="21">
        <f>'Lift #9'!N15</f>
        <v>0</v>
      </c>
      <c r="W14" s="21">
        <f>'Lift #10'!N15</f>
        <v>0</v>
      </c>
      <c r="X14" s="21">
        <f>'Lift #11'!N15</f>
        <v>0</v>
      </c>
      <c r="Y14" s="21">
        <f>'Lift #12'!$N15</f>
        <v>0</v>
      </c>
      <c r="Z14" s="21">
        <f>'Lift #13'!$N15</f>
        <v>0</v>
      </c>
      <c r="AA14" s="21">
        <f>'Lift #14'!$N15</f>
        <v>0</v>
      </c>
      <c r="AB14" s="21">
        <f>'Lift #15'!$N15</f>
        <v>0</v>
      </c>
      <c r="AC14" s="21">
        <f t="shared" si="2"/>
        <v>0</v>
      </c>
      <c r="AD14" s="21">
        <f t="shared" ca="1" si="1"/>
        <v>0</v>
      </c>
      <c r="AE14" s="21" t="str">
        <f t="shared" ca="1" si="3"/>
        <v/>
      </c>
      <c r="AF14" s="21">
        <f t="shared" si="4"/>
        <v>0</v>
      </c>
      <c r="AG14" s="21" t="str">
        <f t="shared" si="5"/>
        <v/>
      </c>
      <c r="AH14" s="21">
        <f t="shared" si="6"/>
        <v>0</v>
      </c>
      <c r="AI14" s="21" t="str">
        <f t="shared" si="7"/>
        <v/>
      </c>
    </row>
    <row r="15" spans="1:35">
      <c r="A15" s="21">
        <v>12</v>
      </c>
      <c r="B15" s="44" t="str">
        <f>IF(ISBLANK(Setup!B35),"",Setup!B35)</f>
        <v/>
      </c>
      <c r="C15" s="44" t="str">
        <f>IF(ISBLANK(Setup!C35),"",Setup!C35)</f>
        <v/>
      </c>
      <c r="D15" s="21" t="str">
        <f>IF(ISBLANK(Setup!D35),"",Setup!D35)</f>
        <v/>
      </c>
      <c r="E15" s="45" t="str">
        <f>IF(ISBLANK(Setup!E35),"",Setup!E35)</f>
        <v/>
      </c>
      <c r="F15" s="21" t="str">
        <f ca="1">IF(ISBLANK(Setup!F35),"",Setup!F35)</f>
        <v/>
      </c>
      <c r="G15" s="21" t="str">
        <f ca="1">IF(F15="","",VLOOKUP(F15,AgeFactor!$A$1:$C$88,3,FALSE))</f>
        <v/>
      </c>
      <c r="H15" s="21" t="str">
        <f ca="1">IF(F15="","",VLOOKUP(F15,AgeFactor!$A$1:$B$79,2,FALSE))</f>
        <v/>
      </c>
      <c r="I15" s="21" t="str">
        <f>IF(ISBLANK(Setup!G35),"",Setup!G35)</f>
        <v/>
      </c>
      <c r="J15" s="21" t="str">
        <f>IF(I15="","",VLOOKUP(ROUND(I15/2.20462262,1),LynchFactor!$A$2:$C$1561,3,FALSE))</f>
        <v/>
      </c>
      <c r="K15" s="21" t="str">
        <f>IF(I15="","",VLOOKUP(ROUND(I15/2.20462262,1),LynchFactor!$A$2:$B$1561,2,FALSE))</f>
        <v/>
      </c>
      <c r="L15" s="21" t="str">
        <f t="shared" ca="1" si="0"/>
        <v/>
      </c>
      <c r="M15" s="21" t="str">
        <f>IF(ISBLANK(Setup!H35),"",Setup!H35)</f>
        <v/>
      </c>
      <c r="N15" s="21">
        <f>'Lift #1'!N16</f>
        <v>0</v>
      </c>
      <c r="O15" s="21">
        <f>'Lift #2'!N16</f>
        <v>0</v>
      </c>
      <c r="P15" s="21">
        <f>'Lift #3'!N16</f>
        <v>0</v>
      </c>
      <c r="Q15" s="21">
        <f>'Lift #4'!N16</f>
        <v>0</v>
      </c>
      <c r="R15" s="21">
        <f>'Lift #5'!N16</f>
        <v>0</v>
      </c>
      <c r="S15" s="21">
        <f>'Lift #6'!N16</f>
        <v>0</v>
      </c>
      <c r="T15" s="21">
        <f>'Lift #7'!N16</f>
        <v>0</v>
      </c>
      <c r="U15" s="21">
        <f>'Lift #8'!N16</f>
        <v>0</v>
      </c>
      <c r="V15" s="21">
        <f>'Lift #9'!N16</f>
        <v>0</v>
      </c>
      <c r="W15" s="21">
        <f>'Lift #10'!N16</f>
        <v>0</v>
      </c>
      <c r="X15" s="21">
        <f>'Lift #11'!N16</f>
        <v>0</v>
      </c>
      <c r="Y15" s="21">
        <f>'Lift #12'!$N16</f>
        <v>0</v>
      </c>
      <c r="Z15" s="21">
        <f>'Lift #13'!$N16</f>
        <v>0</v>
      </c>
      <c r="AA15" s="21">
        <f>'Lift #14'!$N16</f>
        <v>0</v>
      </c>
      <c r="AB15" s="21">
        <f>'Lift #15'!$N16</f>
        <v>0</v>
      </c>
      <c r="AC15" s="21">
        <f t="shared" si="2"/>
        <v>0</v>
      </c>
      <c r="AD15" s="21">
        <f t="shared" ca="1" si="1"/>
        <v>0</v>
      </c>
      <c r="AE15" s="21" t="str">
        <f t="shared" ca="1" si="3"/>
        <v/>
      </c>
      <c r="AF15" s="21">
        <f t="shared" si="4"/>
        <v>0</v>
      </c>
      <c r="AG15" s="21" t="str">
        <f t="shared" si="5"/>
        <v/>
      </c>
      <c r="AH15" s="21">
        <f t="shared" si="6"/>
        <v>0</v>
      </c>
      <c r="AI15" s="21" t="str">
        <f t="shared" si="7"/>
        <v/>
      </c>
    </row>
    <row r="16" spans="1:35">
      <c r="A16" s="21">
        <v>13</v>
      </c>
      <c r="B16" s="44" t="str">
        <f>IF(ISBLANK(Setup!B36),"",Setup!B36)</f>
        <v/>
      </c>
      <c r="C16" s="44" t="str">
        <f>IF(ISBLANK(Setup!C36),"",Setup!C36)</f>
        <v/>
      </c>
      <c r="D16" s="21" t="str">
        <f>IF(ISBLANK(Setup!D36),"",Setup!D36)</f>
        <v/>
      </c>
      <c r="E16" s="45" t="str">
        <f>IF(ISBLANK(Setup!E36),"",Setup!E36)</f>
        <v/>
      </c>
      <c r="F16" s="21" t="str">
        <f ca="1">IF(ISBLANK(Setup!F36),"",Setup!F36)</f>
        <v/>
      </c>
      <c r="G16" s="21" t="str">
        <f ca="1">IF(F16="","",VLOOKUP(F16,AgeFactor!$A$1:$C$88,3,FALSE))</f>
        <v/>
      </c>
      <c r="H16" s="21" t="str">
        <f ca="1">IF(F16="","",VLOOKUP(F16,AgeFactor!$A$1:$B$79,2,FALSE))</f>
        <v/>
      </c>
      <c r="I16" s="21" t="str">
        <f>IF(ISBLANK(Setup!G36),"",Setup!G36)</f>
        <v/>
      </c>
      <c r="J16" s="21" t="str">
        <f>IF(I16="","",VLOOKUP(ROUND(I16/2.20462262,1),LynchFactor!$A$2:$C$1561,3,FALSE))</f>
        <v/>
      </c>
      <c r="K16" s="21" t="str">
        <f>IF(I16="","",VLOOKUP(ROUND(I16/2.20462262,1),LynchFactor!$A$2:$B$1561,2,FALSE))</f>
        <v/>
      </c>
      <c r="L16" s="21" t="str">
        <f t="shared" ca="1" si="0"/>
        <v/>
      </c>
      <c r="M16" s="21" t="str">
        <f>IF(ISBLANK(Setup!H36),"",Setup!H36)</f>
        <v/>
      </c>
      <c r="N16" s="21">
        <f>'Lift #1'!N17</f>
        <v>0</v>
      </c>
      <c r="O16" s="21">
        <f>'Lift #2'!N17</f>
        <v>0</v>
      </c>
      <c r="P16" s="21">
        <f>'Lift #3'!N17</f>
        <v>0</v>
      </c>
      <c r="Q16" s="21">
        <f>'Lift #4'!N17</f>
        <v>0</v>
      </c>
      <c r="R16" s="21">
        <f>'Lift #5'!N17</f>
        <v>0</v>
      </c>
      <c r="S16" s="21">
        <f>'Lift #6'!N17</f>
        <v>0</v>
      </c>
      <c r="T16" s="21">
        <f>'Lift #7'!N17</f>
        <v>0</v>
      </c>
      <c r="U16" s="21">
        <f>'Lift #8'!N17</f>
        <v>0</v>
      </c>
      <c r="V16" s="21">
        <f>'Lift #9'!N17</f>
        <v>0</v>
      </c>
      <c r="W16" s="21">
        <f>'Lift #10'!N17</f>
        <v>0</v>
      </c>
      <c r="X16" s="21">
        <f>'Lift #11'!N17</f>
        <v>0</v>
      </c>
      <c r="Y16" s="21">
        <f>'Lift #12'!$N17</f>
        <v>0</v>
      </c>
      <c r="Z16" s="21">
        <f>'Lift #13'!$N17</f>
        <v>0</v>
      </c>
      <c r="AA16" s="21">
        <f>'Lift #14'!$N17</f>
        <v>0</v>
      </c>
      <c r="AB16" s="21">
        <f>'Lift #15'!$N17</f>
        <v>0</v>
      </c>
      <c r="AC16" s="21">
        <f t="shared" si="2"/>
        <v>0</v>
      </c>
      <c r="AD16" s="21">
        <f t="shared" ca="1" si="1"/>
        <v>0</v>
      </c>
      <c r="AE16" s="21" t="str">
        <f t="shared" ca="1" si="3"/>
        <v/>
      </c>
      <c r="AF16" s="21">
        <f t="shared" si="4"/>
        <v>0</v>
      </c>
      <c r="AG16" s="21" t="str">
        <f t="shared" si="5"/>
        <v/>
      </c>
      <c r="AH16" s="21">
        <f t="shared" si="6"/>
        <v>0</v>
      </c>
      <c r="AI16" s="21" t="str">
        <f t="shared" si="7"/>
        <v/>
      </c>
    </row>
    <row r="17" spans="1:35">
      <c r="A17" s="21">
        <v>14</v>
      </c>
      <c r="B17" s="44" t="str">
        <f>IF(ISBLANK(Setup!B37),"",Setup!B37)</f>
        <v/>
      </c>
      <c r="C17" s="44" t="str">
        <f>IF(ISBLANK(Setup!C37),"",Setup!C37)</f>
        <v/>
      </c>
      <c r="D17" s="21" t="str">
        <f>IF(ISBLANK(Setup!D37),"",Setup!D37)</f>
        <v/>
      </c>
      <c r="E17" s="45" t="str">
        <f>IF(ISBLANK(Setup!E37),"",Setup!E37)</f>
        <v/>
      </c>
      <c r="F17" s="21" t="str">
        <f ca="1">IF(ISBLANK(Setup!F37),"",Setup!F37)</f>
        <v/>
      </c>
      <c r="G17" s="21" t="str">
        <f ca="1">IF(F17="","",VLOOKUP(F17,AgeFactor!$A$1:$C$88,3,FALSE))</f>
        <v/>
      </c>
      <c r="H17" s="21" t="str">
        <f ca="1">IF(F17="","",VLOOKUP(F17,AgeFactor!$A$1:$B$79,2,FALSE))</f>
        <v/>
      </c>
      <c r="I17" s="21" t="str">
        <f>IF(ISBLANK(Setup!G37),"",Setup!G37)</f>
        <v/>
      </c>
      <c r="J17" s="21" t="str">
        <f>IF(I17="","",VLOOKUP(ROUND(I17/2.20462262,1),LynchFactor!$A$2:$C$1561,3,FALSE))</f>
        <v/>
      </c>
      <c r="K17" s="21" t="str">
        <f>IF(I17="","",VLOOKUP(ROUND(I17/2.20462262,1),LynchFactor!$A$2:$B$1561,2,FALSE))</f>
        <v/>
      </c>
      <c r="L17" s="21" t="str">
        <f t="shared" ca="1" si="0"/>
        <v/>
      </c>
      <c r="M17" s="21" t="str">
        <f>IF(ISBLANK(Setup!H37),"",Setup!H37)</f>
        <v/>
      </c>
      <c r="N17" s="21">
        <f>'Lift #1'!N18</f>
        <v>0</v>
      </c>
      <c r="O17" s="21">
        <f>'Lift #2'!N18</f>
        <v>0</v>
      </c>
      <c r="P17" s="21">
        <f>'Lift #3'!N18</f>
        <v>0</v>
      </c>
      <c r="Q17" s="21">
        <f>'Lift #4'!N18</f>
        <v>0</v>
      </c>
      <c r="R17" s="21">
        <f>'Lift #5'!N18</f>
        <v>0</v>
      </c>
      <c r="S17" s="21">
        <f>'Lift #6'!N18</f>
        <v>0</v>
      </c>
      <c r="T17" s="21">
        <f>'Lift #7'!N18</f>
        <v>0</v>
      </c>
      <c r="U17" s="21">
        <f>'Lift #8'!N18</f>
        <v>0</v>
      </c>
      <c r="V17" s="21">
        <f>'Lift #9'!N18</f>
        <v>0</v>
      </c>
      <c r="W17" s="21">
        <f>'Lift #10'!N18</f>
        <v>0</v>
      </c>
      <c r="X17" s="21">
        <f>'Lift #11'!N18</f>
        <v>0</v>
      </c>
      <c r="Y17" s="21">
        <f>'Lift #12'!$N18</f>
        <v>0</v>
      </c>
      <c r="Z17" s="21">
        <f>'Lift #13'!$N18</f>
        <v>0</v>
      </c>
      <c r="AA17" s="21">
        <f>'Lift #14'!$N18</f>
        <v>0</v>
      </c>
      <c r="AB17" s="21">
        <f>'Lift #15'!$N18</f>
        <v>0</v>
      </c>
      <c r="AC17" s="21">
        <f t="shared" si="2"/>
        <v>0</v>
      </c>
      <c r="AD17" s="21">
        <f t="shared" ca="1" si="1"/>
        <v>0</v>
      </c>
      <c r="AE17" s="21" t="str">
        <f t="shared" ca="1" si="3"/>
        <v/>
      </c>
      <c r="AF17" s="21">
        <f t="shared" si="4"/>
        <v>0</v>
      </c>
      <c r="AG17" s="21" t="str">
        <f t="shared" si="5"/>
        <v/>
      </c>
      <c r="AH17" s="21">
        <f t="shared" si="6"/>
        <v>0</v>
      </c>
      <c r="AI17" s="21" t="str">
        <f t="shared" si="7"/>
        <v/>
      </c>
    </row>
    <row r="18" spans="1:35">
      <c r="A18" s="21">
        <v>15</v>
      </c>
      <c r="B18" s="44" t="str">
        <f>IF(ISBLANK(Setup!B38),"",Setup!B38)</f>
        <v/>
      </c>
      <c r="C18" s="44" t="str">
        <f>IF(ISBLANK(Setup!C38),"",Setup!C38)</f>
        <v/>
      </c>
      <c r="D18" s="21" t="str">
        <f>IF(ISBLANK(Setup!D38),"",Setup!D38)</f>
        <v/>
      </c>
      <c r="E18" s="45" t="str">
        <f>IF(ISBLANK(Setup!E38),"",Setup!E38)</f>
        <v/>
      </c>
      <c r="F18" s="21" t="str">
        <f ca="1">IF(ISBLANK(Setup!F38),"",Setup!F38)</f>
        <v/>
      </c>
      <c r="G18" s="21" t="str">
        <f ca="1">IF(F18="","",VLOOKUP(F18,AgeFactor!$A$1:$C$88,3,FALSE))</f>
        <v/>
      </c>
      <c r="H18" s="21" t="str">
        <f ca="1">IF(F18="","",VLOOKUP(F18,AgeFactor!$A$1:$B$79,2,FALSE))</f>
        <v/>
      </c>
      <c r="I18" s="21" t="str">
        <f>IF(ISBLANK(Setup!G38),"",Setup!G38)</f>
        <v/>
      </c>
      <c r="J18" s="21" t="str">
        <f>IF(I18="","",VLOOKUP(ROUND(I18/2.20462262,1),LynchFactor!$A$2:$C$1561,3,FALSE))</f>
        <v/>
      </c>
      <c r="K18" s="21" t="str">
        <f>IF(I18="","",VLOOKUP(ROUND(I18/2.20462262,1),LynchFactor!$A$2:$B$1561,2,FALSE))</f>
        <v/>
      </c>
      <c r="L18" s="21" t="str">
        <f t="shared" ca="1" si="0"/>
        <v/>
      </c>
      <c r="M18" s="21" t="str">
        <f>IF(ISBLANK(Setup!H38),"",Setup!H38)</f>
        <v/>
      </c>
      <c r="N18" s="21">
        <f>'Lift #1'!N19</f>
        <v>0</v>
      </c>
      <c r="O18" s="21">
        <f>'Lift #2'!N19</f>
        <v>0</v>
      </c>
      <c r="P18" s="21">
        <f>'Lift #3'!N19</f>
        <v>0</v>
      </c>
      <c r="Q18" s="21">
        <f>'Lift #4'!N19</f>
        <v>0</v>
      </c>
      <c r="R18" s="21">
        <f>'Lift #5'!N19</f>
        <v>0</v>
      </c>
      <c r="S18" s="21">
        <f>'Lift #6'!N19</f>
        <v>0</v>
      </c>
      <c r="T18" s="21">
        <f>'Lift #7'!N19</f>
        <v>0</v>
      </c>
      <c r="U18" s="21">
        <f>'Lift #8'!N19</f>
        <v>0</v>
      </c>
      <c r="V18" s="21">
        <f>'Lift #9'!N19</f>
        <v>0</v>
      </c>
      <c r="W18" s="21">
        <f>'Lift #10'!N19</f>
        <v>0</v>
      </c>
      <c r="X18" s="21">
        <f>'Lift #11'!N19</f>
        <v>0</v>
      </c>
      <c r="Y18" s="21">
        <f>'Lift #12'!$N19</f>
        <v>0</v>
      </c>
      <c r="Z18" s="21">
        <f>'Lift #13'!$N19</f>
        <v>0</v>
      </c>
      <c r="AA18" s="21">
        <f>'Lift #14'!$N19</f>
        <v>0</v>
      </c>
      <c r="AB18" s="21">
        <f>'Lift #15'!$N19</f>
        <v>0</v>
      </c>
      <c r="AC18" s="21">
        <f t="shared" si="2"/>
        <v>0</v>
      </c>
      <c r="AD18" s="21">
        <f t="shared" ca="1" si="1"/>
        <v>0</v>
      </c>
      <c r="AE18" s="21" t="str">
        <f t="shared" ca="1" si="3"/>
        <v/>
      </c>
      <c r="AF18" s="21">
        <f t="shared" si="4"/>
        <v>0</v>
      </c>
      <c r="AG18" s="21" t="str">
        <f t="shared" si="5"/>
        <v/>
      </c>
      <c r="AH18" s="21">
        <f t="shared" si="6"/>
        <v>0</v>
      </c>
      <c r="AI18" s="21" t="str">
        <f t="shared" si="7"/>
        <v/>
      </c>
    </row>
    <row r="19" spans="1:35">
      <c r="A19" s="21">
        <v>16</v>
      </c>
      <c r="B19" s="44" t="str">
        <f>IF(ISBLANK(Setup!B39),"",Setup!B39)</f>
        <v/>
      </c>
      <c r="C19" s="44" t="str">
        <f>IF(ISBLANK(Setup!C39),"",Setup!C39)</f>
        <v/>
      </c>
      <c r="D19" s="21" t="str">
        <f>IF(ISBLANK(Setup!D39),"",Setup!D39)</f>
        <v/>
      </c>
      <c r="E19" s="45" t="str">
        <f>IF(ISBLANK(Setup!E39),"",Setup!E39)</f>
        <v/>
      </c>
      <c r="F19" s="21" t="str">
        <f ca="1">IF(ISBLANK(Setup!F39),"",Setup!F39)</f>
        <v/>
      </c>
      <c r="G19" s="21" t="str">
        <f ca="1">IF(F19="","",VLOOKUP(F19,AgeFactor!$A$1:$C$88,3,FALSE))</f>
        <v/>
      </c>
      <c r="H19" s="21" t="str">
        <f ca="1">IF(F19="","",VLOOKUP(F19,AgeFactor!$A$1:$B$79,2,FALSE))</f>
        <v/>
      </c>
      <c r="I19" s="21" t="str">
        <f>IF(ISBLANK(Setup!G39),"",Setup!G39)</f>
        <v/>
      </c>
      <c r="J19" s="21" t="str">
        <f>IF(I19="","",VLOOKUP(ROUND(I19/2.20462262,1),LynchFactor!$A$2:$C$1561,3,FALSE))</f>
        <v/>
      </c>
      <c r="K19" s="21" t="str">
        <f>IF(I19="","",VLOOKUP(ROUND(I19/2.20462262,1),LynchFactor!$A$2:$B$1561,2,FALSE))</f>
        <v/>
      </c>
      <c r="L19" s="21" t="str">
        <f t="shared" ca="1" si="0"/>
        <v/>
      </c>
      <c r="M19" s="21" t="str">
        <f>IF(ISBLANK(Setup!H39),"",Setup!H39)</f>
        <v/>
      </c>
      <c r="N19" s="21">
        <f>'Lift #1'!N20</f>
        <v>0</v>
      </c>
      <c r="O19" s="21">
        <f>'Lift #2'!N20</f>
        <v>0</v>
      </c>
      <c r="P19" s="21">
        <f>'Lift #3'!N20</f>
        <v>0</v>
      </c>
      <c r="Q19" s="21">
        <f>'Lift #4'!N20</f>
        <v>0</v>
      </c>
      <c r="R19" s="21">
        <f>'Lift #5'!N20</f>
        <v>0</v>
      </c>
      <c r="S19" s="21">
        <f>'Lift #6'!N20</f>
        <v>0</v>
      </c>
      <c r="T19" s="21">
        <f>'Lift #7'!N20</f>
        <v>0</v>
      </c>
      <c r="U19" s="21">
        <f>'Lift #8'!N20</f>
        <v>0</v>
      </c>
      <c r="V19" s="21">
        <f>'Lift #9'!N20</f>
        <v>0</v>
      </c>
      <c r="W19" s="21">
        <f>'Lift #10'!N20</f>
        <v>0</v>
      </c>
      <c r="X19" s="21">
        <f>'Lift #11'!N20</f>
        <v>0</v>
      </c>
      <c r="Y19" s="21">
        <f>'Lift #12'!$N20</f>
        <v>0</v>
      </c>
      <c r="Z19" s="21">
        <f>'Lift #13'!$N20</f>
        <v>0</v>
      </c>
      <c r="AA19" s="21">
        <f>'Lift #14'!$N20</f>
        <v>0</v>
      </c>
      <c r="AB19" s="21">
        <f>'Lift #15'!$N20</f>
        <v>0</v>
      </c>
      <c r="AC19" s="21">
        <f t="shared" si="2"/>
        <v>0</v>
      </c>
      <c r="AD19" s="21">
        <f t="shared" ca="1" si="1"/>
        <v>0</v>
      </c>
      <c r="AE19" s="21" t="str">
        <f t="shared" ca="1" si="3"/>
        <v/>
      </c>
      <c r="AF19" s="21">
        <f t="shared" si="4"/>
        <v>0</v>
      </c>
      <c r="AG19" s="21" t="str">
        <f t="shared" si="5"/>
        <v/>
      </c>
      <c r="AH19" s="21">
        <f t="shared" si="6"/>
        <v>0</v>
      </c>
      <c r="AI19" s="21" t="str">
        <f t="shared" si="7"/>
        <v/>
      </c>
    </row>
    <row r="20" spans="1:35">
      <c r="A20" s="21">
        <v>17</v>
      </c>
      <c r="B20" s="44" t="str">
        <f>IF(ISBLANK(Setup!B40),"",Setup!B40)</f>
        <v/>
      </c>
      <c r="C20" s="44" t="str">
        <f>IF(ISBLANK(Setup!C40),"",Setup!C40)</f>
        <v/>
      </c>
      <c r="D20" s="21" t="str">
        <f>IF(ISBLANK(Setup!D40),"",Setup!D40)</f>
        <v/>
      </c>
      <c r="E20" s="45" t="str">
        <f>IF(ISBLANK(Setup!E40),"",Setup!E40)</f>
        <v/>
      </c>
      <c r="F20" s="21" t="str">
        <f ca="1">IF(ISBLANK(Setup!F40),"",Setup!F40)</f>
        <v/>
      </c>
      <c r="G20" s="21" t="str">
        <f ca="1">IF(F20="","",VLOOKUP(F20,AgeFactor!$A$1:$C$88,3,FALSE))</f>
        <v/>
      </c>
      <c r="H20" s="21" t="str">
        <f ca="1">IF(F20="","",VLOOKUP(F20,AgeFactor!$A$1:$B$79,2,FALSE))</f>
        <v/>
      </c>
      <c r="I20" s="21" t="str">
        <f>IF(ISBLANK(Setup!G40),"",Setup!G40)</f>
        <v/>
      </c>
      <c r="J20" s="21" t="str">
        <f>IF(I20="","",VLOOKUP(ROUND(I20/2.20462262,1),LynchFactor!$A$2:$C$1561,3,FALSE))</f>
        <v/>
      </c>
      <c r="K20" s="21" t="str">
        <f>IF(I20="","",VLOOKUP(ROUND(I20/2.20462262,1),LynchFactor!$A$2:$B$1561,2,FALSE))</f>
        <v/>
      </c>
      <c r="L20" s="21" t="str">
        <f t="shared" ca="1" si="0"/>
        <v/>
      </c>
      <c r="M20" s="21" t="str">
        <f>IF(ISBLANK(Setup!H40),"",Setup!H40)</f>
        <v/>
      </c>
      <c r="N20" s="21">
        <f>'Lift #1'!N21</f>
        <v>0</v>
      </c>
      <c r="O20" s="21">
        <f>'Lift #2'!N21</f>
        <v>0</v>
      </c>
      <c r="P20" s="21">
        <f>'Lift #3'!N21</f>
        <v>0</v>
      </c>
      <c r="Q20" s="21">
        <f>'Lift #4'!N21</f>
        <v>0</v>
      </c>
      <c r="R20" s="21">
        <f>'Lift #5'!N21</f>
        <v>0</v>
      </c>
      <c r="S20" s="21">
        <f>'Lift #6'!N21</f>
        <v>0</v>
      </c>
      <c r="T20" s="21">
        <f>'Lift #7'!N21</f>
        <v>0</v>
      </c>
      <c r="U20" s="21">
        <f>'Lift #8'!N21</f>
        <v>0</v>
      </c>
      <c r="V20" s="21">
        <f>'Lift #9'!N21</f>
        <v>0</v>
      </c>
      <c r="W20" s="21">
        <f>'Lift #10'!N21</f>
        <v>0</v>
      </c>
      <c r="X20" s="21">
        <f>'Lift #11'!N21</f>
        <v>0</v>
      </c>
      <c r="Y20" s="21">
        <f>'Lift #12'!$N21</f>
        <v>0</v>
      </c>
      <c r="Z20" s="21">
        <f>'Lift #13'!$N21</f>
        <v>0</v>
      </c>
      <c r="AA20" s="21">
        <f>'Lift #14'!$N21</f>
        <v>0</v>
      </c>
      <c r="AB20" s="21">
        <f>'Lift #15'!$N21</f>
        <v>0</v>
      </c>
      <c r="AC20" s="21">
        <f t="shared" si="2"/>
        <v>0</v>
      </c>
      <c r="AD20" s="21">
        <f t="shared" ca="1" si="1"/>
        <v>0</v>
      </c>
      <c r="AE20" s="21" t="str">
        <f t="shared" ca="1" si="3"/>
        <v/>
      </c>
      <c r="AF20" s="21">
        <f t="shared" si="4"/>
        <v>0</v>
      </c>
      <c r="AG20" s="21" t="str">
        <f t="shared" si="5"/>
        <v/>
      </c>
      <c r="AH20" s="21">
        <f t="shared" si="6"/>
        <v>0</v>
      </c>
      <c r="AI20" s="21" t="str">
        <f t="shared" si="7"/>
        <v/>
      </c>
    </row>
    <row r="21" spans="1:35">
      <c r="A21" s="21">
        <v>18</v>
      </c>
      <c r="B21" s="44" t="str">
        <f>IF(ISBLANK(Setup!B41),"",Setup!B41)</f>
        <v/>
      </c>
      <c r="C21" s="44" t="str">
        <f>IF(ISBLANK(Setup!C41),"",Setup!C41)</f>
        <v/>
      </c>
      <c r="D21" s="21" t="str">
        <f>IF(ISBLANK(Setup!D41),"",Setup!D41)</f>
        <v/>
      </c>
      <c r="E21" s="45" t="str">
        <f>IF(ISBLANK(Setup!E41),"",Setup!E41)</f>
        <v/>
      </c>
      <c r="F21" s="21" t="str">
        <f ca="1">IF(ISBLANK(Setup!F41),"",Setup!F41)</f>
        <v/>
      </c>
      <c r="G21" s="21" t="str">
        <f ca="1">IF(F21="","",VLOOKUP(F21,AgeFactor!$A$1:$C$88,3,FALSE))</f>
        <v/>
      </c>
      <c r="H21" s="21" t="str">
        <f ca="1">IF(F21="","",VLOOKUP(F21,AgeFactor!$A$1:$B$79,2,FALSE))</f>
        <v/>
      </c>
      <c r="I21" s="21" t="str">
        <f>IF(ISBLANK(Setup!G41),"",Setup!G41)</f>
        <v/>
      </c>
      <c r="J21" s="21" t="str">
        <f>IF(I21="","",VLOOKUP(ROUND(I21/2.20462262,1),LynchFactor!$A$2:$C$1561,3,FALSE))</f>
        <v/>
      </c>
      <c r="K21" s="21" t="str">
        <f>IF(I21="","",VLOOKUP(ROUND(I21/2.20462262,1),LynchFactor!$A$2:$B$1561,2,FALSE))</f>
        <v/>
      </c>
      <c r="L21" s="21" t="str">
        <f t="shared" ca="1" si="0"/>
        <v/>
      </c>
      <c r="M21" s="21" t="str">
        <f>IF(ISBLANK(Setup!H41),"",Setup!H41)</f>
        <v/>
      </c>
      <c r="N21" s="21">
        <f>'Lift #1'!N22</f>
        <v>0</v>
      </c>
      <c r="O21" s="21">
        <f>'Lift #2'!N22</f>
        <v>0</v>
      </c>
      <c r="P21" s="21">
        <f>'Lift #3'!N22</f>
        <v>0</v>
      </c>
      <c r="Q21" s="21">
        <f>'Lift #4'!N22</f>
        <v>0</v>
      </c>
      <c r="R21" s="21">
        <f>'Lift #5'!N22</f>
        <v>0</v>
      </c>
      <c r="S21" s="21">
        <f>'Lift #6'!N22</f>
        <v>0</v>
      </c>
      <c r="T21" s="21">
        <f>'Lift #7'!N22</f>
        <v>0</v>
      </c>
      <c r="U21" s="21">
        <f>'Lift #8'!N22</f>
        <v>0</v>
      </c>
      <c r="V21" s="21">
        <f>'Lift #9'!N22</f>
        <v>0</v>
      </c>
      <c r="W21" s="21">
        <f>'Lift #10'!N22</f>
        <v>0</v>
      </c>
      <c r="X21" s="21">
        <f>'Lift #11'!N22</f>
        <v>0</v>
      </c>
      <c r="Y21" s="21">
        <f>'Lift #12'!$N22</f>
        <v>0</v>
      </c>
      <c r="Z21" s="21">
        <f>'Lift #13'!$N22</f>
        <v>0</v>
      </c>
      <c r="AA21" s="21">
        <f>'Lift #14'!$N22</f>
        <v>0</v>
      </c>
      <c r="AB21" s="21">
        <f>'Lift #15'!$N22</f>
        <v>0</v>
      </c>
      <c r="AC21" s="21">
        <f t="shared" si="2"/>
        <v>0</v>
      </c>
      <c r="AD21" s="21">
        <f t="shared" ca="1" si="1"/>
        <v>0</v>
      </c>
      <c r="AE21" s="21" t="str">
        <f t="shared" ca="1" si="3"/>
        <v/>
      </c>
      <c r="AF21" s="21">
        <f t="shared" si="4"/>
        <v>0</v>
      </c>
      <c r="AG21" s="21" t="str">
        <f t="shared" si="5"/>
        <v/>
      </c>
      <c r="AH21" s="21">
        <f t="shared" si="6"/>
        <v>0</v>
      </c>
      <c r="AI21" s="21" t="str">
        <f t="shared" si="7"/>
        <v/>
      </c>
    </row>
    <row r="22" spans="1:35">
      <c r="A22" s="21">
        <v>19</v>
      </c>
      <c r="B22" s="44" t="str">
        <f>IF(ISBLANK(Setup!B42),"",Setup!B42)</f>
        <v/>
      </c>
      <c r="C22" s="44" t="str">
        <f>IF(ISBLANK(Setup!C42),"",Setup!C42)</f>
        <v/>
      </c>
      <c r="D22" s="21" t="str">
        <f>IF(ISBLANK(Setup!D42),"",Setup!D42)</f>
        <v/>
      </c>
      <c r="E22" s="45" t="str">
        <f>IF(ISBLANK(Setup!E42),"",Setup!E42)</f>
        <v/>
      </c>
      <c r="F22" s="21" t="str">
        <f ca="1">IF(ISBLANK(Setup!F42),"",Setup!F42)</f>
        <v/>
      </c>
      <c r="G22" s="21" t="str">
        <f ca="1">IF(F22="","",VLOOKUP(F22,AgeFactor!$A$1:$C$88,3,FALSE))</f>
        <v/>
      </c>
      <c r="H22" s="21" t="str">
        <f ca="1">IF(F22="","",VLOOKUP(F22,AgeFactor!$A$1:$B$79,2,FALSE))</f>
        <v/>
      </c>
      <c r="I22" s="21" t="str">
        <f>IF(ISBLANK(Setup!G42),"",Setup!G42)</f>
        <v/>
      </c>
      <c r="J22" s="21" t="str">
        <f>IF(I22="","",VLOOKUP(ROUND(I22/2.20462262,1),LynchFactor!$A$2:$C$1561,3,FALSE))</f>
        <v/>
      </c>
      <c r="K22" s="21" t="str">
        <f>IF(I22="","",VLOOKUP(ROUND(I22/2.20462262,1),LynchFactor!$A$2:$B$1561,2,FALSE))</f>
        <v/>
      </c>
      <c r="L22" s="21" t="str">
        <f t="shared" ca="1" si="0"/>
        <v/>
      </c>
      <c r="M22" s="21" t="str">
        <f>IF(ISBLANK(Setup!H42),"",Setup!H42)</f>
        <v/>
      </c>
      <c r="N22" s="21">
        <f>'Lift #1'!N23</f>
        <v>0</v>
      </c>
      <c r="O22" s="21">
        <f>'Lift #2'!N23</f>
        <v>0</v>
      </c>
      <c r="P22" s="21">
        <f>'Lift #3'!N23</f>
        <v>0</v>
      </c>
      <c r="Q22" s="21">
        <f>'Lift #4'!N23</f>
        <v>0</v>
      </c>
      <c r="R22" s="21">
        <f>'Lift #5'!N23</f>
        <v>0</v>
      </c>
      <c r="S22" s="21">
        <f>'Lift #6'!N23</f>
        <v>0</v>
      </c>
      <c r="T22" s="21">
        <f>'Lift #7'!N23</f>
        <v>0</v>
      </c>
      <c r="U22" s="21">
        <f>'Lift #8'!N23</f>
        <v>0</v>
      </c>
      <c r="V22" s="21">
        <f>'Lift #9'!N23</f>
        <v>0</v>
      </c>
      <c r="W22" s="21">
        <f>'Lift #10'!N23</f>
        <v>0</v>
      </c>
      <c r="X22" s="21">
        <f>'Lift #11'!N23</f>
        <v>0</v>
      </c>
      <c r="Y22" s="21">
        <f>'Lift #12'!$N23</f>
        <v>0</v>
      </c>
      <c r="Z22" s="21">
        <f>'Lift #13'!$N23</f>
        <v>0</v>
      </c>
      <c r="AA22" s="21">
        <f>'Lift #14'!$N23</f>
        <v>0</v>
      </c>
      <c r="AB22" s="21">
        <f>'Lift #15'!$N23</f>
        <v>0</v>
      </c>
      <c r="AC22" s="21">
        <f t="shared" si="2"/>
        <v>0</v>
      </c>
      <c r="AD22" s="21">
        <f t="shared" ca="1" si="1"/>
        <v>0</v>
      </c>
      <c r="AE22" s="21" t="str">
        <f t="shared" ca="1" si="3"/>
        <v/>
      </c>
      <c r="AF22" s="21">
        <f t="shared" si="4"/>
        <v>0</v>
      </c>
      <c r="AG22" s="21" t="str">
        <f t="shared" si="5"/>
        <v/>
      </c>
      <c r="AH22" s="21">
        <f t="shared" si="6"/>
        <v>0</v>
      </c>
      <c r="AI22" s="21" t="str">
        <f t="shared" si="7"/>
        <v/>
      </c>
    </row>
    <row r="23" spans="1:35">
      <c r="A23" s="21">
        <v>20</v>
      </c>
      <c r="B23" s="44" t="str">
        <f>IF(ISBLANK(Setup!B43),"",Setup!B43)</f>
        <v/>
      </c>
      <c r="C23" s="44" t="str">
        <f>IF(ISBLANK(Setup!C43),"",Setup!C43)</f>
        <v/>
      </c>
      <c r="D23" s="21" t="str">
        <f>IF(ISBLANK(Setup!D43),"",Setup!D43)</f>
        <v/>
      </c>
      <c r="E23" s="45" t="str">
        <f>IF(ISBLANK(Setup!E43),"",Setup!E43)</f>
        <v/>
      </c>
      <c r="F23" s="21" t="str">
        <f ca="1">IF(ISBLANK(Setup!F43),"",Setup!F43)</f>
        <v/>
      </c>
      <c r="G23" s="21" t="str">
        <f ca="1">IF(F23="","",VLOOKUP(F23,AgeFactor!$A$1:$C$88,3,FALSE))</f>
        <v/>
      </c>
      <c r="H23" s="21" t="str">
        <f ca="1">IF(F23="","",VLOOKUP(F23,AgeFactor!$A$1:$B$79,2,FALSE))</f>
        <v/>
      </c>
      <c r="I23" s="21" t="str">
        <f>IF(ISBLANK(Setup!G43),"",Setup!G43)</f>
        <v/>
      </c>
      <c r="J23" s="21" t="str">
        <f>IF(I23="","",VLOOKUP(ROUND(I23/2.20462262,1),LynchFactor!$A$2:$C$1561,3,FALSE))</f>
        <v/>
      </c>
      <c r="K23" s="21" t="str">
        <f>IF(I23="","",VLOOKUP(ROUND(I23/2.20462262,1),LynchFactor!$A$2:$B$1561,2,FALSE))</f>
        <v/>
      </c>
      <c r="L23" s="21" t="str">
        <f ca="1">IFERROR(K23*H23,"")</f>
        <v/>
      </c>
      <c r="M23" s="21" t="str">
        <f>IF(ISBLANK(Setup!H43),"",Setup!H43)</f>
        <v/>
      </c>
      <c r="N23" s="21">
        <f>'Lift #1'!N24</f>
        <v>0</v>
      </c>
      <c r="O23" s="21">
        <f>'Lift #2'!N24</f>
        <v>0</v>
      </c>
      <c r="P23" s="21">
        <f>'Lift #3'!N24</f>
        <v>0</v>
      </c>
      <c r="Q23" s="21">
        <f>'Lift #4'!N24</f>
        <v>0</v>
      </c>
      <c r="R23" s="21">
        <f>'Lift #5'!N24</f>
        <v>0</v>
      </c>
      <c r="S23" s="21">
        <f>'Lift #6'!N24</f>
        <v>0</v>
      </c>
      <c r="T23" s="21">
        <f>'Lift #7'!N24</f>
        <v>0</v>
      </c>
      <c r="U23" s="21">
        <f>'Lift #8'!N24</f>
        <v>0</v>
      </c>
      <c r="V23" s="21">
        <f>'Lift #9'!N24</f>
        <v>0</v>
      </c>
      <c r="W23" s="21">
        <f>'Lift #10'!N24</f>
        <v>0</v>
      </c>
      <c r="X23" s="21">
        <f>'Lift #11'!N24</f>
        <v>0</v>
      </c>
      <c r="Y23" s="21">
        <f>'Lift #12'!$N24</f>
        <v>0</v>
      </c>
      <c r="Z23" s="21">
        <f>'Lift #13'!$N24</f>
        <v>0</v>
      </c>
      <c r="AA23" s="21">
        <f>'Lift #14'!$N24</f>
        <v>0</v>
      </c>
      <c r="AB23" s="21">
        <f>'Lift #15'!$N24</f>
        <v>0</v>
      </c>
      <c r="AC23" s="21">
        <f t="shared" si="2"/>
        <v>0</v>
      </c>
      <c r="AD23" s="21">
        <f ca="1">IFERROR(AC23*L23,0)</f>
        <v>0</v>
      </c>
      <c r="AE23" s="21" t="str">
        <f t="shared" ca="1" si="3"/>
        <v/>
      </c>
      <c r="AF23" s="21">
        <f t="shared" si="4"/>
        <v>0</v>
      </c>
      <c r="AG23" s="21" t="str">
        <f t="shared" si="5"/>
        <v/>
      </c>
      <c r="AH23" s="21">
        <f t="shared" si="6"/>
        <v>0</v>
      </c>
      <c r="AI23" s="21" t="str">
        <f t="shared" si="7"/>
        <v/>
      </c>
    </row>
    <row r="24" spans="1:35">
      <c r="A24" s="21">
        <v>21</v>
      </c>
      <c r="B24" s="44" t="str">
        <f>IF(ISBLANK(Setup!B44),"",Setup!B44)</f>
        <v/>
      </c>
      <c r="C24" s="44" t="str">
        <f>IF(ISBLANK(Setup!C44),"",Setup!C44)</f>
        <v/>
      </c>
      <c r="D24" s="21" t="str">
        <f>IF(ISBLANK(Setup!D44),"",Setup!D44)</f>
        <v/>
      </c>
      <c r="E24" s="45" t="str">
        <f>IF(ISBLANK(Setup!E44),"",Setup!E44)</f>
        <v/>
      </c>
      <c r="F24" s="21" t="str">
        <f ca="1">IF(ISBLANK(Setup!F44),"",Setup!F44)</f>
        <v/>
      </c>
      <c r="G24" s="21" t="str">
        <f ca="1">IF(F24="","",VLOOKUP(F24,AgeFactor!$A$1:$C$88,3,FALSE))</f>
        <v/>
      </c>
      <c r="H24" s="21" t="str">
        <f ca="1">IF(F24="","",VLOOKUP(F24,AgeFactor!$A$1:$B$79,2,FALSE))</f>
        <v/>
      </c>
      <c r="I24" s="21" t="str">
        <f>IF(ISBLANK(Setup!G44),"",Setup!G44)</f>
        <v/>
      </c>
      <c r="J24" s="21" t="str">
        <f>IF(I24="","",VLOOKUP(ROUND(I24/2.20462262,1),LynchFactor!$A$2:$C$1561,3,FALSE))</f>
        <v/>
      </c>
      <c r="K24" s="21" t="str">
        <f>IF(I24="","",VLOOKUP(ROUND(I24/2.20462262,1),LynchFactor!$A$2:$B$1561,2,FALSE))</f>
        <v/>
      </c>
      <c r="L24" s="21" t="str">
        <f t="shared" ref="L24:L53" ca="1" si="8">IFERROR(K24*H24,"")</f>
        <v/>
      </c>
      <c r="M24" s="21" t="str">
        <f>IF(ISBLANK(Setup!H44),"",Setup!H44)</f>
        <v/>
      </c>
      <c r="N24" s="21">
        <f>'Lift #1'!N25</f>
        <v>0</v>
      </c>
      <c r="O24" s="21">
        <f>'Lift #2'!N25</f>
        <v>0</v>
      </c>
      <c r="P24" s="21">
        <f>'Lift #3'!N25</f>
        <v>0</v>
      </c>
      <c r="Q24" s="21">
        <f>'Lift #4'!N25</f>
        <v>0</v>
      </c>
      <c r="R24" s="21">
        <f>'Lift #5'!N25</f>
        <v>0</v>
      </c>
      <c r="S24" s="21">
        <f>'Lift #6'!N25</f>
        <v>0</v>
      </c>
      <c r="T24" s="21">
        <f>'Lift #7'!N25</f>
        <v>0</v>
      </c>
      <c r="U24" s="21">
        <f>'Lift #8'!N25</f>
        <v>0</v>
      </c>
      <c r="V24" s="21">
        <f>'Lift #9'!N25</f>
        <v>0</v>
      </c>
      <c r="W24" s="21">
        <f>'Lift #10'!N25</f>
        <v>0</v>
      </c>
      <c r="X24" s="21">
        <f>'Lift #11'!N25</f>
        <v>0</v>
      </c>
      <c r="Y24" s="21">
        <f>'Lift #12'!$N25</f>
        <v>0</v>
      </c>
      <c r="Z24" s="21">
        <f>'Lift #13'!$N25</f>
        <v>0</v>
      </c>
      <c r="AA24" s="21">
        <f>'Lift #14'!$N25</f>
        <v>0</v>
      </c>
      <c r="AB24" s="21">
        <f>'Lift #15'!$N25</f>
        <v>0</v>
      </c>
      <c r="AC24" s="21">
        <f t="shared" si="2"/>
        <v>0</v>
      </c>
      <c r="AD24" s="21">
        <f t="shared" ref="AD24:AD53" ca="1" si="9">IFERROR(AC24*L24,0)</f>
        <v>0</v>
      </c>
      <c r="AE24" s="21" t="str">
        <f t="shared" ca="1" si="3"/>
        <v/>
      </c>
      <c r="AF24" s="21">
        <f t="shared" si="4"/>
        <v>0</v>
      </c>
      <c r="AG24" s="21" t="str">
        <f t="shared" si="5"/>
        <v/>
      </c>
      <c r="AH24" s="21">
        <f t="shared" si="6"/>
        <v>0</v>
      </c>
      <c r="AI24" s="21" t="str">
        <f t="shared" si="7"/>
        <v/>
      </c>
    </row>
    <row r="25" spans="1:35">
      <c r="A25" s="21">
        <v>22</v>
      </c>
      <c r="B25" s="44" t="str">
        <f>IF(ISBLANK(Setup!B45),"",Setup!B45)</f>
        <v/>
      </c>
      <c r="C25" s="44" t="str">
        <f>IF(ISBLANK(Setup!C45),"",Setup!C45)</f>
        <v/>
      </c>
      <c r="D25" s="21" t="str">
        <f>IF(ISBLANK(Setup!D45),"",Setup!D45)</f>
        <v/>
      </c>
      <c r="E25" s="45" t="str">
        <f>IF(ISBLANK(Setup!E45),"",Setup!E45)</f>
        <v/>
      </c>
      <c r="F25" s="21" t="str">
        <f ca="1">IF(ISBLANK(Setup!F45),"",Setup!F45)</f>
        <v/>
      </c>
      <c r="G25" s="21" t="str">
        <f ca="1">IF(F25="","",VLOOKUP(F25,AgeFactor!$A$1:$C$88,3,FALSE))</f>
        <v/>
      </c>
      <c r="H25" s="21" t="str">
        <f ca="1">IF(F25="","",VLOOKUP(F25,AgeFactor!$A$1:$B$79,2,FALSE))</f>
        <v/>
      </c>
      <c r="I25" s="21" t="str">
        <f>IF(ISBLANK(Setup!G45),"",Setup!G45)</f>
        <v/>
      </c>
      <c r="J25" s="21" t="str">
        <f>IF(I25="","",VLOOKUP(ROUND(I25/2.20462262,1),LynchFactor!$A$2:$C$1561,3,FALSE))</f>
        <v/>
      </c>
      <c r="K25" s="21" t="str">
        <f>IF(I25="","",VLOOKUP(ROUND(I25/2.20462262,1),LynchFactor!$A$2:$B$1561,2,FALSE))</f>
        <v/>
      </c>
      <c r="L25" s="21" t="str">
        <f t="shared" ca="1" si="8"/>
        <v/>
      </c>
      <c r="M25" s="21" t="str">
        <f>IF(ISBLANK(Setup!H45),"",Setup!H45)</f>
        <v/>
      </c>
      <c r="N25" s="21">
        <f>'Lift #1'!N26</f>
        <v>0</v>
      </c>
      <c r="O25" s="21">
        <f>'Lift #2'!N26</f>
        <v>0</v>
      </c>
      <c r="P25" s="21">
        <f>'Lift #3'!N26</f>
        <v>0</v>
      </c>
      <c r="Q25" s="21">
        <f>'Lift #4'!N26</f>
        <v>0</v>
      </c>
      <c r="R25" s="21">
        <f>'Lift #5'!N26</f>
        <v>0</v>
      </c>
      <c r="S25" s="21">
        <f>'Lift #6'!N26</f>
        <v>0</v>
      </c>
      <c r="T25" s="21">
        <f>'Lift #7'!N26</f>
        <v>0</v>
      </c>
      <c r="U25" s="21">
        <f>'Lift #8'!N26</f>
        <v>0</v>
      </c>
      <c r="V25" s="21">
        <f>'Lift #9'!N26</f>
        <v>0</v>
      </c>
      <c r="W25" s="21">
        <f>'Lift #10'!N26</f>
        <v>0</v>
      </c>
      <c r="X25" s="21">
        <f>'Lift #11'!N26</f>
        <v>0</v>
      </c>
      <c r="Y25" s="21">
        <f>'Lift #12'!$N26</f>
        <v>0</v>
      </c>
      <c r="Z25" s="21">
        <f>'Lift #13'!$N26</f>
        <v>0</v>
      </c>
      <c r="AA25" s="21">
        <f>'Lift #14'!$N26</f>
        <v>0</v>
      </c>
      <c r="AB25" s="21">
        <f>'Lift #15'!$N26</f>
        <v>0</v>
      </c>
      <c r="AC25" s="21">
        <f t="shared" si="2"/>
        <v>0</v>
      </c>
      <c r="AD25" s="21">
        <f t="shared" ca="1" si="9"/>
        <v>0</v>
      </c>
      <c r="AE25" s="21" t="str">
        <f t="shared" ca="1" si="3"/>
        <v/>
      </c>
      <c r="AF25" s="21">
        <f t="shared" si="4"/>
        <v>0</v>
      </c>
      <c r="AG25" s="21" t="str">
        <f t="shared" si="5"/>
        <v/>
      </c>
      <c r="AH25" s="21">
        <f t="shared" si="6"/>
        <v>0</v>
      </c>
      <c r="AI25" s="21" t="str">
        <f t="shared" si="7"/>
        <v/>
      </c>
    </row>
    <row r="26" spans="1:35">
      <c r="A26" s="21">
        <v>23</v>
      </c>
      <c r="B26" s="44" t="str">
        <f>IF(ISBLANK(Setup!B46),"",Setup!B46)</f>
        <v/>
      </c>
      <c r="C26" s="44" t="str">
        <f>IF(ISBLANK(Setup!C46),"",Setup!C46)</f>
        <v/>
      </c>
      <c r="D26" s="21" t="str">
        <f>IF(ISBLANK(Setup!D46),"",Setup!D46)</f>
        <v/>
      </c>
      <c r="E26" s="45" t="str">
        <f>IF(ISBLANK(Setup!E46),"",Setup!E46)</f>
        <v/>
      </c>
      <c r="F26" s="21" t="str">
        <f ca="1">IF(ISBLANK(Setup!F46),"",Setup!F46)</f>
        <v/>
      </c>
      <c r="G26" s="21" t="str">
        <f ca="1">IF(F26="","",VLOOKUP(F26,AgeFactor!$A$1:$C$88,3,FALSE))</f>
        <v/>
      </c>
      <c r="H26" s="21" t="str">
        <f ca="1">IF(F26="","",VLOOKUP(F26,AgeFactor!$A$1:$B$79,2,FALSE))</f>
        <v/>
      </c>
      <c r="I26" s="21" t="str">
        <f>IF(ISBLANK(Setup!G46),"",Setup!G46)</f>
        <v/>
      </c>
      <c r="J26" s="21" t="str">
        <f>IF(I26="","",VLOOKUP(ROUND(I26/2.20462262,1),LynchFactor!$A$2:$C$1561,3,FALSE))</f>
        <v/>
      </c>
      <c r="K26" s="21" t="str">
        <f>IF(I26="","",VLOOKUP(ROUND(I26/2.20462262,1),LynchFactor!$A$2:$B$1561,2,FALSE))</f>
        <v/>
      </c>
      <c r="L26" s="21" t="str">
        <f t="shared" ca="1" si="8"/>
        <v/>
      </c>
      <c r="M26" s="21" t="str">
        <f>IF(ISBLANK(Setup!H46),"",Setup!H46)</f>
        <v/>
      </c>
      <c r="N26" s="21">
        <f>'Lift #1'!N27</f>
        <v>0</v>
      </c>
      <c r="O26" s="21">
        <f>'Lift #2'!N27</f>
        <v>0</v>
      </c>
      <c r="P26" s="21">
        <f>'Lift #3'!N27</f>
        <v>0</v>
      </c>
      <c r="Q26" s="21">
        <f>'Lift #4'!N27</f>
        <v>0</v>
      </c>
      <c r="R26" s="21">
        <f>'Lift #5'!N27</f>
        <v>0</v>
      </c>
      <c r="S26" s="21">
        <f>'Lift #6'!N27</f>
        <v>0</v>
      </c>
      <c r="T26" s="21">
        <f>'Lift #7'!N27</f>
        <v>0</v>
      </c>
      <c r="U26" s="21">
        <f>'Lift #8'!N27</f>
        <v>0</v>
      </c>
      <c r="V26" s="21">
        <f>'Lift #9'!N27</f>
        <v>0</v>
      </c>
      <c r="W26" s="21">
        <f>'Lift #10'!N27</f>
        <v>0</v>
      </c>
      <c r="X26" s="21">
        <f>'Lift #11'!N27</f>
        <v>0</v>
      </c>
      <c r="Y26" s="21">
        <f>'Lift #12'!$N27</f>
        <v>0</v>
      </c>
      <c r="Z26" s="21">
        <f>'Lift #13'!$N27</f>
        <v>0</v>
      </c>
      <c r="AA26" s="21">
        <f>'Lift #14'!$N27</f>
        <v>0</v>
      </c>
      <c r="AB26" s="21">
        <f>'Lift #15'!$N27</f>
        <v>0</v>
      </c>
      <c r="AC26" s="21">
        <f t="shared" si="2"/>
        <v>0</v>
      </c>
      <c r="AD26" s="21">
        <f t="shared" ca="1" si="9"/>
        <v>0</v>
      </c>
      <c r="AE26" s="21" t="str">
        <f t="shared" ca="1" si="3"/>
        <v/>
      </c>
      <c r="AF26" s="21">
        <f t="shared" si="4"/>
        <v>0</v>
      </c>
      <c r="AG26" s="21" t="str">
        <f t="shared" si="5"/>
        <v/>
      </c>
      <c r="AH26" s="21">
        <f t="shared" si="6"/>
        <v>0</v>
      </c>
      <c r="AI26" s="21" t="str">
        <f t="shared" si="7"/>
        <v/>
      </c>
    </row>
    <row r="27" spans="1:35">
      <c r="A27" s="21">
        <v>24</v>
      </c>
      <c r="B27" s="44" t="str">
        <f>IF(ISBLANK(Setup!B47),"",Setup!B47)</f>
        <v/>
      </c>
      <c r="C27" s="44" t="str">
        <f>IF(ISBLANK(Setup!C47),"",Setup!C47)</f>
        <v/>
      </c>
      <c r="D27" s="21" t="str">
        <f>IF(ISBLANK(Setup!D47),"",Setup!D47)</f>
        <v/>
      </c>
      <c r="E27" s="45" t="str">
        <f>IF(ISBLANK(Setup!E47),"",Setup!E47)</f>
        <v/>
      </c>
      <c r="F27" s="21" t="str">
        <f ca="1">IF(ISBLANK(Setup!F47),"",Setup!F47)</f>
        <v/>
      </c>
      <c r="G27" s="21" t="str">
        <f ca="1">IF(F27="","",VLOOKUP(F27,AgeFactor!$A$1:$C$88,3,FALSE))</f>
        <v/>
      </c>
      <c r="H27" s="21" t="str">
        <f ca="1">IF(F27="","",VLOOKUP(F27,AgeFactor!$A$1:$B$79,2,FALSE))</f>
        <v/>
      </c>
      <c r="I27" s="21" t="str">
        <f>IF(ISBLANK(Setup!G47),"",Setup!G47)</f>
        <v/>
      </c>
      <c r="J27" s="21" t="str">
        <f>IF(I27="","",VLOOKUP(ROUND(I27/2.20462262,1),LynchFactor!$A$2:$C$1561,3,FALSE))</f>
        <v/>
      </c>
      <c r="K27" s="21" t="str">
        <f>IF(I27="","",VLOOKUP(ROUND(I27/2.20462262,1),LynchFactor!$A$2:$B$1561,2,FALSE))</f>
        <v/>
      </c>
      <c r="L27" s="21" t="str">
        <f t="shared" ca="1" si="8"/>
        <v/>
      </c>
      <c r="M27" s="21" t="str">
        <f>IF(ISBLANK(Setup!H47),"",Setup!H47)</f>
        <v/>
      </c>
      <c r="N27" s="21">
        <f>'Lift #1'!N28</f>
        <v>0</v>
      </c>
      <c r="O27" s="21">
        <f>'Lift #2'!N28</f>
        <v>0</v>
      </c>
      <c r="P27" s="21">
        <f>'Lift #3'!N28</f>
        <v>0</v>
      </c>
      <c r="Q27" s="21">
        <f>'Lift #4'!N28</f>
        <v>0</v>
      </c>
      <c r="R27" s="21">
        <f>'Lift #5'!N28</f>
        <v>0</v>
      </c>
      <c r="S27" s="21">
        <f>'Lift #6'!N28</f>
        <v>0</v>
      </c>
      <c r="T27" s="21">
        <f>'Lift #7'!N28</f>
        <v>0</v>
      </c>
      <c r="U27" s="21">
        <f>'Lift #8'!N28</f>
        <v>0</v>
      </c>
      <c r="V27" s="21">
        <f>'Lift #9'!N28</f>
        <v>0</v>
      </c>
      <c r="W27" s="21">
        <f>'Lift #10'!N28</f>
        <v>0</v>
      </c>
      <c r="X27" s="21">
        <f>'Lift #11'!N28</f>
        <v>0</v>
      </c>
      <c r="Y27" s="21">
        <f>'Lift #12'!$N28</f>
        <v>0</v>
      </c>
      <c r="Z27" s="21">
        <f>'Lift #13'!$N28</f>
        <v>0</v>
      </c>
      <c r="AA27" s="21">
        <f>'Lift #14'!$N28</f>
        <v>0</v>
      </c>
      <c r="AB27" s="21">
        <f>'Lift #15'!$N28</f>
        <v>0</v>
      </c>
      <c r="AC27" s="21">
        <f t="shared" si="2"/>
        <v>0</v>
      </c>
      <c r="AD27" s="21">
        <f t="shared" ca="1" si="9"/>
        <v>0</v>
      </c>
      <c r="AE27" s="21" t="str">
        <f t="shared" ca="1" si="3"/>
        <v/>
      </c>
      <c r="AF27" s="21">
        <f t="shared" si="4"/>
        <v>0</v>
      </c>
      <c r="AG27" s="21" t="str">
        <f t="shared" si="5"/>
        <v/>
      </c>
      <c r="AH27" s="21">
        <f t="shared" si="6"/>
        <v>0</v>
      </c>
      <c r="AI27" s="21" t="str">
        <f t="shared" si="7"/>
        <v/>
      </c>
    </row>
    <row r="28" spans="1:35">
      <c r="A28" s="21">
        <v>25</v>
      </c>
      <c r="B28" s="44" t="str">
        <f>IF(ISBLANK(Setup!B48),"",Setup!B48)</f>
        <v/>
      </c>
      <c r="C28" s="44" t="str">
        <f>IF(ISBLANK(Setup!C48),"",Setup!C48)</f>
        <v/>
      </c>
      <c r="D28" s="21" t="str">
        <f>IF(ISBLANK(Setup!D48),"",Setup!D48)</f>
        <v/>
      </c>
      <c r="E28" s="45" t="str">
        <f>IF(ISBLANK(Setup!E48),"",Setup!E48)</f>
        <v/>
      </c>
      <c r="F28" s="21" t="str">
        <f ca="1">IF(ISBLANK(Setup!F48),"",Setup!F48)</f>
        <v/>
      </c>
      <c r="G28" s="21" t="str">
        <f ca="1">IF(F28="","",VLOOKUP(F28,AgeFactor!$A$1:$C$88,3,FALSE))</f>
        <v/>
      </c>
      <c r="H28" s="21" t="str">
        <f ca="1">IF(F28="","",VLOOKUP(F28,AgeFactor!$A$1:$B$79,2,FALSE))</f>
        <v/>
      </c>
      <c r="I28" s="21" t="str">
        <f>IF(ISBLANK(Setup!G48),"",Setup!G48)</f>
        <v/>
      </c>
      <c r="J28" s="21" t="str">
        <f>IF(I28="","",VLOOKUP(ROUND(I28/2.20462262,1),LynchFactor!$A$2:$C$1561,3,FALSE))</f>
        <v/>
      </c>
      <c r="K28" s="21" t="str">
        <f>IF(I28="","",VLOOKUP(ROUND(I28/2.20462262,1),LynchFactor!$A$2:$B$1561,2,FALSE))</f>
        <v/>
      </c>
      <c r="L28" s="21" t="str">
        <f t="shared" ca="1" si="8"/>
        <v/>
      </c>
      <c r="M28" s="21" t="str">
        <f>IF(ISBLANK(Setup!H48),"",Setup!H48)</f>
        <v/>
      </c>
      <c r="N28" s="21">
        <f>'Lift #1'!N29</f>
        <v>0</v>
      </c>
      <c r="O28" s="21">
        <f>'Lift #2'!N29</f>
        <v>0</v>
      </c>
      <c r="P28" s="21">
        <f>'Lift #3'!N29</f>
        <v>0</v>
      </c>
      <c r="Q28" s="21">
        <f>'Lift #4'!N29</f>
        <v>0</v>
      </c>
      <c r="R28" s="21">
        <f>'Lift #5'!N29</f>
        <v>0</v>
      </c>
      <c r="S28" s="21">
        <f>'Lift #6'!N29</f>
        <v>0</v>
      </c>
      <c r="T28" s="21">
        <f>'Lift #7'!N29</f>
        <v>0</v>
      </c>
      <c r="U28" s="21">
        <f>'Lift #8'!N29</f>
        <v>0</v>
      </c>
      <c r="V28" s="21">
        <f>'Lift #9'!N29</f>
        <v>0</v>
      </c>
      <c r="W28" s="21">
        <f>'Lift #10'!N29</f>
        <v>0</v>
      </c>
      <c r="X28" s="21">
        <f>'Lift #11'!N29</f>
        <v>0</v>
      </c>
      <c r="Y28" s="21">
        <f>'Lift #12'!$N29</f>
        <v>0</v>
      </c>
      <c r="Z28" s="21">
        <f>'Lift #13'!$N29</f>
        <v>0</v>
      </c>
      <c r="AA28" s="21">
        <f>'Lift #14'!$N29</f>
        <v>0</v>
      </c>
      <c r="AB28" s="21">
        <f>'Lift #15'!$N29</f>
        <v>0</v>
      </c>
      <c r="AC28" s="21">
        <f t="shared" si="2"/>
        <v>0</v>
      </c>
      <c r="AD28" s="21">
        <f t="shared" ca="1" si="9"/>
        <v>0</v>
      </c>
      <c r="AE28" s="21" t="str">
        <f t="shared" ca="1" si="3"/>
        <v/>
      </c>
      <c r="AF28" s="21">
        <f t="shared" si="4"/>
        <v>0</v>
      </c>
      <c r="AG28" s="21" t="str">
        <f t="shared" si="5"/>
        <v/>
      </c>
      <c r="AH28" s="21">
        <f t="shared" si="6"/>
        <v>0</v>
      </c>
      <c r="AI28" s="21" t="str">
        <f t="shared" si="7"/>
        <v/>
      </c>
    </row>
    <row r="29" spans="1:35">
      <c r="A29" s="21">
        <v>26</v>
      </c>
      <c r="B29" s="44" t="str">
        <f>IF(ISBLANK(Setup!B49),"",Setup!B49)</f>
        <v/>
      </c>
      <c r="C29" s="44" t="str">
        <f>IF(ISBLANK(Setup!C49),"",Setup!C49)</f>
        <v/>
      </c>
      <c r="D29" s="21" t="str">
        <f>IF(ISBLANK(Setup!D49),"",Setup!D49)</f>
        <v/>
      </c>
      <c r="E29" s="45" t="str">
        <f>IF(ISBLANK(Setup!E49),"",Setup!E49)</f>
        <v/>
      </c>
      <c r="F29" s="21" t="str">
        <f ca="1">IF(ISBLANK(Setup!F49),"",Setup!F49)</f>
        <v/>
      </c>
      <c r="G29" s="21" t="str">
        <f ca="1">IF(F29="","",VLOOKUP(F29,AgeFactor!$A$1:$C$88,3,FALSE))</f>
        <v/>
      </c>
      <c r="H29" s="21" t="str">
        <f ca="1">IF(F29="","",VLOOKUP(F29,AgeFactor!$A$1:$B$79,2,FALSE))</f>
        <v/>
      </c>
      <c r="I29" s="21" t="str">
        <f>IF(ISBLANK(Setup!G49),"",Setup!G49)</f>
        <v/>
      </c>
      <c r="J29" s="21" t="str">
        <f>IF(I29="","",VLOOKUP(ROUND(I29/2.20462262,1),LynchFactor!$A$2:$C$1561,3,FALSE))</f>
        <v/>
      </c>
      <c r="K29" s="21" t="str">
        <f>IF(I29="","",VLOOKUP(ROUND(I29/2.20462262,1),LynchFactor!$A$2:$B$1561,2,FALSE))</f>
        <v/>
      </c>
      <c r="L29" s="21" t="str">
        <f t="shared" ca="1" si="8"/>
        <v/>
      </c>
      <c r="M29" s="21" t="str">
        <f>IF(ISBLANK(Setup!H49),"",Setup!H49)</f>
        <v/>
      </c>
      <c r="N29" s="21">
        <f>'Lift #1'!N30</f>
        <v>0</v>
      </c>
      <c r="O29" s="21">
        <f>'Lift #2'!N30</f>
        <v>0</v>
      </c>
      <c r="P29" s="21">
        <f>'Lift #3'!N30</f>
        <v>0</v>
      </c>
      <c r="Q29" s="21">
        <f>'Lift #4'!N30</f>
        <v>0</v>
      </c>
      <c r="R29" s="21">
        <f>'Lift #5'!N30</f>
        <v>0</v>
      </c>
      <c r="S29" s="21">
        <f>'Lift #6'!N30</f>
        <v>0</v>
      </c>
      <c r="T29" s="21">
        <f>'Lift #7'!N30</f>
        <v>0</v>
      </c>
      <c r="U29" s="21">
        <f>'Lift #8'!N30</f>
        <v>0</v>
      </c>
      <c r="V29" s="21">
        <f>'Lift #9'!N30</f>
        <v>0</v>
      </c>
      <c r="W29" s="21">
        <f>'Lift #10'!N30</f>
        <v>0</v>
      </c>
      <c r="X29" s="21">
        <f>'Lift #11'!N30</f>
        <v>0</v>
      </c>
      <c r="Y29" s="21">
        <f>'Lift #12'!$N30</f>
        <v>0</v>
      </c>
      <c r="Z29" s="21">
        <f>'Lift #13'!$N30</f>
        <v>0</v>
      </c>
      <c r="AA29" s="21">
        <f>'Lift #14'!$N30</f>
        <v>0</v>
      </c>
      <c r="AB29" s="21">
        <f>'Lift #15'!$N30</f>
        <v>0</v>
      </c>
      <c r="AC29" s="21">
        <f t="shared" si="2"/>
        <v>0</v>
      </c>
      <c r="AD29" s="21">
        <f t="shared" ca="1" si="9"/>
        <v>0</v>
      </c>
      <c r="AE29" s="21" t="str">
        <f t="shared" ca="1" si="3"/>
        <v/>
      </c>
      <c r="AF29" s="21">
        <f t="shared" si="4"/>
        <v>0</v>
      </c>
      <c r="AG29" s="21" t="str">
        <f t="shared" si="5"/>
        <v/>
      </c>
      <c r="AH29" s="21">
        <f t="shared" si="6"/>
        <v>0</v>
      </c>
      <c r="AI29" s="21" t="str">
        <f t="shared" si="7"/>
        <v/>
      </c>
    </row>
    <row r="30" spans="1:35">
      <c r="A30" s="21">
        <v>27</v>
      </c>
      <c r="B30" s="44" t="str">
        <f>IF(ISBLANK(Setup!B50),"",Setup!B50)</f>
        <v/>
      </c>
      <c r="C30" s="44" t="str">
        <f>IF(ISBLANK(Setup!C50),"",Setup!C50)</f>
        <v/>
      </c>
      <c r="D30" s="21" t="str">
        <f>IF(ISBLANK(Setup!D50),"",Setup!D50)</f>
        <v/>
      </c>
      <c r="E30" s="45" t="str">
        <f>IF(ISBLANK(Setup!E50),"",Setup!E50)</f>
        <v/>
      </c>
      <c r="F30" s="21" t="str">
        <f ca="1">IF(ISBLANK(Setup!F50),"",Setup!F50)</f>
        <v/>
      </c>
      <c r="G30" s="21" t="str">
        <f ca="1">IF(F30="","",VLOOKUP(F30,AgeFactor!$A$1:$C$88,3,FALSE))</f>
        <v/>
      </c>
      <c r="H30" s="21" t="str">
        <f ca="1">IF(F30="","",VLOOKUP(F30,AgeFactor!$A$1:$B$79,2,FALSE))</f>
        <v/>
      </c>
      <c r="I30" s="21" t="str">
        <f>IF(ISBLANK(Setup!G50),"",Setup!G50)</f>
        <v/>
      </c>
      <c r="J30" s="21" t="str">
        <f>IF(I30="","",VLOOKUP(ROUND(I30/2.20462262,1),LynchFactor!$A$2:$C$1561,3,FALSE))</f>
        <v/>
      </c>
      <c r="K30" s="21" t="str">
        <f>IF(I30="","",VLOOKUP(ROUND(I30/2.20462262,1),LynchFactor!$A$2:$B$1561,2,FALSE))</f>
        <v/>
      </c>
      <c r="L30" s="21" t="str">
        <f t="shared" ca="1" si="8"/>
        <v/>
      </c>
      <c r="M30" s="21" t="str">
        <f>IF(ISBLANK(Setup!H50),"",Setup!H50)</f>
        <v/>
      </c>
      <c r="N30" s="21">
        <f>'Lift #1'!N31</f>
        <v>0</v>
      </c>
      <c r="O30" s="21">
        <f>'Lift #2'!N31</f>
        <v>0</v>
      </c>
      <c r="P30" s="21">
        <f>'Lift #3'!N31</f>
        <v>0</v>
      </c>
      <c r="Q30" s="21">
        <f>'Lift #4'!N31</f>
        <v>0</v>
      </c>
      <c r="R30" s="21">
        <f>'Lift #5'!N31</f>
        <v>0</v>
      </c>
      <c r="S30" s="21">
        <f>'Lift #6'!N31</f>
        <v>0</v>
      </c>
      <c r="T30" s="21">
        <f>'Lift #7'!N31</f>
        <v>0</v>
      </c>
      <c r="U30" s="21">
        <f>'Lift #8'!N31</f>
        <v>0</v>
      </c>
      <c r="V30" s="21">
        <f>'Lift #9'!N31</f>
        <v>0</v>
      </c>
      <c r="W30" s="21">
        <f>'Lift #10'!N31</f>
        <v>0</v>
      </c>
      <c r="X30" s="21">
        <f>'Lift #11'!N31</f>
        <v>0</v>
      </c>
      <c r="Y30" s="21">
        <f>'Lift #12'!$N31</f>
        <v>0</v>
      </c>
      <c r="Z30" s="21">
        <f>'Lift #13'!$N31</f>
        <v>0</v>
      </c>
      <c r="AA30" s="21">
        <f>'Lift #14'!$N31</f>
        <v>0</v>
      </c>
      <c r="AB30" s="21">
        <f>'Lift #15'!$N31</f>
        <v>0</v>
      </c>
      <c r="AC30" s="21">
        <f t="shared" si="2"/>
        <v>0</v>
      </c>
      <c r="AD30" s="21">
        <f t="shared" ca="1" si="9"/>
        <v>0</v>
      </c>
      <c r="AE30" s="21" t="str">
        <f t="shared" ca="1" si="3"/>
        <v/>
      </c>
      <c r="AF30" s="21">
        <f t="shared" si="4"/>
        <v>0</v>
      </c>
      <c r="AG30" s="21" t="str">
        <f t="shared" si="5"/>
        <v/>
      </c>
      <c r="AH30" s="21">
        <f t="shared" si="6"/>
        <v>0</v>
      </c>
      <c r="AI30" s="21" t="str">
        <f t="shared" si="7"/>
        <v/>
      </c>
    </row>
    <row r="31" spans="1:35">
      <c r="A31" s="21">
        <v>28</v>
      </c>
      <c r="B31" s="44" t="str">
        <f>IF(ISBLANK(Setup!B51),"",Setup!B51)</f>
        <v/>
      </c>
      <c r="C31" s="44" t="str">
        <f>IF(ISBLANK(Setup!C51),"",Setup!C51)</f>
        <v/>
      </c>
      <c r="D31" s="21" t="str">
        <f>IF(ISBLANK(Setup!D51),"",Setup!D51)</f>
        <v/>
      </c>
      <c r="E31" s="45" t="str">
        <f>IF(ISBLANK(Setup!E51),"",Setup!E51)</f>
        <v/>
      </c>
      <c r="F31" s="21" t="str">
        <f ca="1">IF(ISBLANK(Setup!F51),"",Setup!F51)</f>
        <v/>
      </c>
      <c r="G31" s="21" t="str">
        <f ca="1">IF(F31="","",VLOOKUP(F31,AgeFactor!$A$1:$C$88,3,FALSE))</f>
        <v/>
      </c>
      <c r="H31" s="21" t="str">
        <f ca="1">IF(F31="","",VLOOKUP(F31,AgeFactor!$A$1:$B$79,2,FALSE))</f>
        <v/>
      </c>
      <c r="I31" s="21" t="str">
        <f>IF(ISBLANK(Setup!G51),"",Setup!G51)</f>
        <v/>
      </c>
      <c r="J31" s="21" t="str">
        <f>IF(I31="","",VLOOKUP(ROUND(I31/2.20462262,1),LynchFactor!$A$2:$C$1561,3,FALSE))</f>
        <v/>
      </c>
      <c r="K31" s="21" t="str">
        <f>IF(I31="","",VLOOKUP(ROUND(I31/2.20462262,1),LynchFactor!$A$2:$B$1561,2,FALSE))</f>
        <v/>
      </c>
      <c r="L31" s="21" t="str">
        <f t="shared" ca="1" si="8"/>
        <v/>
      </c>
      <c r="M31" s="21" t="str">
        <f>IF(ISBLANK(Setup!H51),"",Setup!H51)</f>
        <v/>
      </c>
      <c r="N31" s="21">
        <f>'Lift #1'!N32</f>
        <v>0</v>
      </c>
      <c r="O31" s="21">
        <f>'Lift #2'!N32</f>
        <v>0</v>
      </c>
      <c r="P31" s="21">
        <f>'Lift #3'!N32</f>
        <v>0</v>
      </c>
      <c r="Q31" s="21">
        <f>'Lift #4'!N32</f>
        <v>0</v>
      </c>
      <c r="R31" s="21">
        <f>'Lift #5'!N32</f>
        <v>0</v>
      </c>
      <c r="S31" s="21">
        <f>'Lift #6'!N32</f>
        <v>0</v>
      </c>
      <c r="T31" s="21">
        <f>'Lift #7'!N32</f>
        <v>0</v>
      </c>
      <c r="U31" s="21">
        <f>'Lift #8'!N32</f>
        <v>0</v>
      </c>
      <c r="V31" s="21">
        <f>'Lift #9'!N32</f>
        <v>0</v>
      </c>
      <c r="W31" s="21">
        <f>'Lift #10'!N32</f>
        <v>0</v>
      </c>
      <c r="X31" s="21">
        <f>'Lift #11'!N32</f>
        <v>0</v>
      </c>
      <c r="Y31" s="21">
        <f>'Lift #12'!$N32</f>
        <v>0</v>
      </c>
      <c r="Z31" s="21">
        <f>'Lift #13'!$N32</f>
        <v>0</v>
      </c>
      <c r="AA31" s="21">
        <f>'Lift #14'!$N32</f>
        <v>0</v>
      </c>
      <c r="AB31" s="21">
        <f>'Lift #15'!$N32</f>
        <v>0</v>
      </c>
      <c r="AC31" s="21">
        <f t="shared" si="2"/>
        <v>0</v>
      </c>
      <c r="AD31" s="21">
        <f t="shared" ca="1" si="9"/>
        <v>0</v>
      </c>
      <c r="AE31" s="21" t="str">
        <f t="shared" ca="1" si="3"/>
        <v/>
      </c>
      <c r="AF31" s="21">
        <f t="shared" si="4"/>
        <v>0</v>
      </c>
      <c r="AG31" s="21" t="str">
        <f t="shared" si="5"/>
        <v/>
      </c>
      <c r="AH31" s="21">
        <f t="shared" si="6"/>
        <v>0</v>
      </c>
      <c r="AI31" s="21" t="str">
        <f t="shared" si="7"/>
        <v/>
      </c>
    </row>
    <row r="32" spans="1:35">
      <c r="A32" s="21">
        <v>29</v>
      </c>
      <c r="B32" s="44" t="str">
        <f>IF(ISBLANK(Setup!B52),"",Setup!B52)</f>
        <v/>
      </c>
      <c r="C32" s="44" t="str">
        <f>IF(ISBLANK(Setup!C52),"",Setup!C52)</f>
        <v/>
      </c>
      <c r="D32" s="21" t="str">
        <f>IF(ISBLANK(Setup!D52),"",Setup!D52)</f>
        <v/>
      </c>
      <c r="E32" s="45" t="str">
        <f>IF(ISBLANK(Setup!E52),"",Setup!E52)</f>
        <v/>
      </c>
      <c r="F32" s="21" t="str">
        <f ca="1">IF(ISBLANK(Setup!F52),"",Setup!F52)</f>
        <v/>
      </c>
      <c r="G32" s="21" t="str">
        <f ca="1">IF(F32="","",VLOOKUP(F32,AgeFactor!$A$1:$C$88,3,FALSE))</f>
        <v/>
      </c>
      <c r="H32" s="21" t="str">
        <f ca="1">IF(F32="","",VLOOKUP(F32,AgeFactor!$A$1:$B$79,2,FALSE))</f>
        <v/>
      </c>
      <c r="I32" s="21" t="str">
        <f>IF(ISBLANK(Setup!G52),"",Setup!G52)</f>
        <v/>
      </c>
      <c r="J32" s="21" t="str">
        <f>IF(I32="","",VLOOKUP(ROUND(I32/2.20462262,1),LynchFactor!$A$2:$C$1561,3,FALSE))</f>
        <v/>
      </c>
      <c r="K32" s="21" t="str">
        <f>IF(I32="","",VLOOKUP(ROUND(I32/2.20462262,1),LynchFactor!$A$2:$B$1561,2,FALSE))</f>
        <v/>
      </c>
      <c r="L32" s="21" t="str">
        <f t="shared" ca="1" si="8"/>
        <v/>
      </c>
      <c r="M32" s="21" t="str">
        <f>IF(ISBLANK(Setup!H52),"",Setup!H52)</f>
        <v/>
      </c>
      <c r="N32" s="21">
        <f>'Lift #1'!N33</f>
        <v>0</v>
      </c>
      <c r="O32" s="21">
        <f>'Lift #2'!N33</f>
        <v>0</v>
      </c>
      <c r="P32" s="21">
        <f>'Lift #3'!N33</f>
        <v>0</v>
      </c>
      <c r="Q32" s="21">
        <f>'Lift #4'!N33</f>
        <v>0</v>
      </c>
      <c r="R32" s="21">
        <f>'Lift #5'!N33</f>
        <v>0</v>
      </c>
      <c r="S32" s="21">
        <f>'Lift #6'!N33</f>
        <v>0</v>
      </c>
      <c r="T32" s="21">
        <f>'Lift #7'!N33</f>
        <v>0</v>
      </c>
      <c r="U32" s="21">
        <f>'Lift #8'!N33</f>
        <v>0</v>
      </c>
      <c r="V32" s="21">
        <f>'Lift #9'!N33</f>
        <v>0</v>
      </c>
      <c r="W32" s="21">
        <f>'Lift #10'!N33</f>
        <v>0</v>
      </c>
      <c r="X32" s="21">
        <f>'Lift #11'!N33</f>
        <v>0</v>
      </c>
      <c r="Y32" s="21">
        <f>'Lift #12'!$N33</f>
        <v>0</v>
      </c>
      <c r="Z32" s="21">
        <f>'Lift #13'!$N33</f>
        <v>0</v>
      </c>
      <c r="AA32" s="21">
        <f>'Lift #14'!$N33</f>
        <v>0</v>
      </c>
      <c r="AB32" s="21">
        <f>'Lift #15'!$N33</f>
        <v>0</v>
      </c>
      <c r="AC32" s="21">
        <f t="shared" si="2"/>
        <v>0</v>
      </c>
      <c r="AD32" s="21">
        <f t="shared" ca="1" si="9"/>
        <v>0</v>
      </c>
      <c r="AE32" s="21" t="str">
        <f t="shared" ca="1" si="3"/>
        <v/>
      </c>
      <c r="AF32" s="21">
        <f t="shared" si="4"/>
        <v>0</v>
      </c>
      <c r="AG32" s="21" t="str">
        <f t="shared" si="5"/>
        <v/>
      </c>
      <c r="AH32" s="21">
        <f t="shared" si="6"/>
        <v>0</v>
      </c>
      <c r="AI32" s="21" t="str">
        <f t="shared" si="7"/>
        <v/>
      </c>
    </row>
    <row r="33" spans="1:35">
      <c r="A33" s="21">
        <v>30</v>
      </c>
      <c r="B33" s="44" t="str">
        <f>IF(ISBLANK(Setup!B53),"",Setup!B53)</f>
        <v/>
      </c>
      <c r="C33" s="44" t="str">
        <f>IF(ISBLANK(Setup!C53),"",Setup!C53)</f>
        <v/>
      </c>
      <c r="D33" s="21" t="str">
        <f>IF(ISBLANK(Setup!D53),"",Setup!D53)</f>
        <v/>
      </c>
      <c r="E33" s="45" t="str">
        <f>IF(ISBLANK(Setup!E53),"",Setup!E53)</f>
        <v/>
      </c>
      <c r="F33" s="21" t="str">
        <f ca="1">IF(ISBLANK(Setup!F53),"",Setup!F53)</f>
        <v/>
      </c>
      <c r="G33" s="21" t="str">
        <f ca="1">IF(F33="","",VLOOKUP(F33,AgeFactor!$A$1:$C$88,3,FALSE))</f>
        <v/>
      </c>
      <c r="H33" s="21" t="str">
        <f ca="1">IF(F33="","",VLOOKUP(F33,AgeFactor!$A$1:$B$79,2,FALSE))</f>
        <v/>
      </c>
      <c r="I33" s="21" t="str">
        <f>IF(ISBLANK(Setup!G53),"",Setup!G53)</f>
        <v/>
      </c>
      <c r="J33" s="21" t="str">
        <f>IF(I33="","",VLOOKUP(ROUND(I33/2.20462262,1),LynchFactor!$A$2:$C$1561,3,FALSE))</f>
        <v/>
      </c>
      <c r="K33" s="21" t="str">
        <f>IF(I33="","",VLOOKUP(ROUND(I33/2.20462262,1),LynchFactor!$A$2:$B$1561,2,FALSE))</f>
        <v/>
      </c>
      <c r="L33" s="21" t="str">
        <f t="shared" ca="1" si="8"/>
        <v/>
      </c>
      <c r="M33" s="21" t="str">
        <f>IF(ISBLANK(Setup!H53),"",Setup!H53)</f>
        <v/>
      </c>
      <c r="N33" s="21">
        <f>'Lift #1'!N34</f>
        <v>0</v>
      </c>
      <c r="O33" s="21">
        <f>'Lift #2'!N34</f>
        <v>0</v>
      </c>
      <c r="P33" s="21">
        <f>'Lift #3'!N34</f>
        <v>0</v>
      </c>
      <c r="Q33" s="21">
        <f>'Lift #4'!N34</f>
        <v>0</v>
      </c>
      <c r="R33" s="21">
        <f>'Lift #5'!N34</f>
        <v>0</v>
      </c>
      <c r="S33" s="21">
        <f>'Lift #6'!N34</f>
        <v>0</v>
      </c>
      <c r="T33" s="21">
        <f>'Lift #7'!N34</f>
        <v>0</v>
      </c>
      <c r="U33" s="21">
        <f>'Lift #8'!N34</f>
        <v>0</v>
      </c>
      <c r="V33" s="21">
        <f>'Lift #9'!N34</f>
        <v>0</v>
      </c>
      <c r="W33" s="21">
        <f>'Lift #10'!N34</f>
        <v>0</v>
      </c>
      <c r="X33" s="21">
        <f>'Lift #11'!N34</f>
        <v>0</v>
      </c>
      <c r="Y33" s="21">
        <f>'Lift #12'!$N34</f>
        <v>0</v>
      </c>
      <c r="Z33" s="21">
        <f>'Lift #13'!$N34</f>
        <v>0</v>
      </c>
      <c r="AA33" s="21">
        <f>'Lift #14'!$N34</f>
        <v>0</v>
      </c>
      <c r="AB33" s="21">
        <f>'Lift #15'!$N34</f>
        <v>0</v>
      </c>
      <c r="AC33" s="21">
        <f t="shared" si="2"/>
        <v>0</v>
      </c>
      <c r="AD33" s="21">
        <f t="shared" ca="1" si="9"/>
        <v>0</v>
      </c>
      <c r="AE33" s="21" t="str">
        <f t="shared" ca="1" si="3"/>
        <v/>
      </c>
      <c r="AF33" s="21">
        <f t="shared" si="4"/>
        <v>0</v>
      </c>
      <c r="AG33" s="21" t="str">
        <f t="shared" si="5"/>
        <v/>
      </c>
      <c r="AH33" s="21">
        <f t="shared" si="6"/>
        <v>0</v>
      </c>
      <c r="AI33" s="21" t="str">
        <f t="shared" si="7"/>
        <v/>
      </c>
    </row>
    <row r="34" spans="1:35">
      <c r="A34" s="21">
        <v>31</v>
      </c>
      <c r="B34" s="44" t="str">
        <f>IF(ISBLANK(Setup!B54),"",Setup!B54)</f>
        <v/>
      </c>
      <c r="C34" s="44" t="str">
        <f>IF(ISBLANK(Setup!C54),"",Setup!C54)</f>
        <v/>
      </c>
      <c r="D34" s="21" t="str">
        <f>IF(ISBLANK(Setup!D54),"",Setup!D54)</f>
        <v/>
      </c>
      <c r="E34" s="45" t="str">
        <f>IF(ISBLANK(Setup!E54),"",Setup!E54)</f>
        <v/>
      </c>
      <c r="F34" s="21" t="str">
        <f ca="1">IF(ISBLANK(Setup!F54),"",Setup!F54)</f>
        <v/>
      </c>
      <c r="G34" s="21" t="str">
        <f ca="1">IF(F34="","",VLOOKUP(F34,AgeFactor!$A$1:$C$88,3,FALSE))</f>
        <v/>
      </c>
      <c r="H34" s="21" t="str">
        <f ca="1">IF(F34="","",VLOOKUP(F34,AgeFactor!$A$1:$B$79,2,FALSE))</f>
        <v/>
      </c>
      <c r="I34" s="21" t="str">
        <f>IF(ISBLANK(Setup!G54),"",Setup!G54)</f>
        <v/>
      </c>
      <c r="J34" s="21" t="str">
        <f>IF(I34="","",VLOOKUP(ROUND(I34/2.20462262,1),LynchFactor!$A$2:$C$1561,3,FALSE))</f>
        <v/>
      </c>
      <c r="K34" s="21" t="str">
        <f>IF(I34="","",VLOOKUP(ROUND(I34/2.20462262,1),LynchFactor!$A$2:$B$1561,2,FALSE))</f>
        <v/>
      </c>
      <c r="L34" s="21" t="str">
        <f t="shared" ca="1" si="8"/>
        <v/>
      </c>
      <c r="M34" s="21" t="str">
        <f>IF(ISBLANK(Setup!H54),"",Setup!H54)</f>
        <v/>
      </c>
      <c r="N34" s="21">
        <f>'Lift #1'!N35</f>
        <v>0</v>
      </c>
      <c r="O34" s="21">
        <f>'Lift #2'!N35</f>
        <v>0</v>
      </c>
      <c r="P34" s="21">
        <f>'Lift #3'!N35</f>
        <v>0</v>
      </c>
      <c r="Q34" s="21">
        <f>'Lift #4'!N35</f>
        <v>0</v>
      </c>
      <c r="R34" s="21">
        <f>'Lift #5'!N35</f>
        <v>0</v>
      </c>
      <c r="S34" s="21">
        <f>'Lift #6'!N35</f>
        <v>0</v>
      </c>
      <c r="T34" s="21">
        <f>'Lift #7'!N35</f>
        <v>0</v>
      </c>
      <c r="U34" s="21">
        <f>'Lift #8'!N35</f>
        <v>0</v>
      </c>
      <c r="V34" s="21">
        <f>'Lift #9'!N35</f>
        <v>0</v>
      </c>
      <c r="W34" s="21">
        <f>'Lift #10'!N35</f>
        <v>0</v>
      </c>
      <c r="X34" s="21">
        <f>'Lift #11'!N35</f>
        <v>0</v>
      </c>
      <c r="Y34" s="21">
        <f>'Lift #12'!$N35</f>
        <v>0</v>
      </c>
      <c r="Z34" s="21">
        <f>'Lift #13'!$N35</f>
        <v>0</v>
      </c>
      <c r="AA34" s="21">
        <f>'Lift #14'!$N35</f>
        <v>0</v>
      </c>
      <c r="AB34" s="21">
        <f>'Lift #15'!$N35</f>
        <v>0</v>
      </c>
      <c r="AC34" s="21">
        <f t="shared" si="2"/>
        <v>0</v>
      </c>
      <c r="AD34" s="21">
        <f t="shared" ca="1" si="9"/>
        <v>0</v>
      </c>
      <c r="AE34" s="21" t="str">
        <f t="shared" ca="1" si="3"/>
        <v/>
      </c>
      <c r="AF34" s="21">
        <f t="shared" si="4"/>
        <v>0</v>
      </c>
      <c r="AG34" s="21" t="str">
        <f t="shared" si="5"/>
        <v/>
      </c>
      <c r="AH34" s="21">
        <f t="shared" si="6"/>
        <v>0</v>
      </c>
      <c r="AI34" s="21" t="str">
        <f t="shared" si="7"/>
        <v/>
      </c>
    </row>
    <row r="35" spans="1:35">
      <c r="A35" s="21">
        <v>32</v>
      </c>
      <c r="B35" s="44" t="str">
        <f>IF(ISBLANK(Setup!B55),"",Setup!B55)</f>
        <v/>
      </c>
      <c r="C35" s="44" t="str">
        <f>IF(ISBLANK(Setup!C55),"",Setup!C55)</f>
        <v/>
      </c>
      <c r="D35" s="21" t="str">
        <f>IF(ISBLANK(Setup!D55),"",Setup!D55)</f>
        <v/>
      </c>
      <c r="E35" s="45" t="str">
        <f>IF(ISBLANK(Setup!E55),"",Setup!E55)</f>
        <v/>
      </c>
      <c r="F35" s="21" t="str">
        <f ca="1">IF(ISBLANK(Setup!F55),"",Setup!F55)</f>
        <v/>
      </c>
      <c r="G35" s="21" t="str">
        <f ca="1">IF(F35="","",VLOOKUP(F35,AgeFactor!$A$1:$C$88,3,FALSE))</f>
        <v/>
      </c>
      <c r="H35" s="21" t="str">
        <f ca="1">IF(F35="","",VLOOKUP(F35,AgeFactor!$A$1:$B$79,2,FALSE))</f>
        <v/>
      </c>
      <c r="I35" s="21" t="str">
        <f>IF(ISBLANK(Setup!G55),"",Setup!G55)</f>
        <v/>
      </c>
      <c r="J35" s="21" t="str">
        <f>IF(I35="","",VLOOKUP(ROUND(I35/2.20462262,1),LynchFactor!$A$2:$C$1561,3,FALSE))</f>
        <v/>
      </c>
      <c r="K35" s="21" t="str">
        <f>IF(I35="","",VLOOKUP(ROUND(I35/2.20462262,1),LynchFactor!$A$2:$B$1561,2,FALSE))</f>
        <v/>
      </c>
      <c r="L35" s="21" t="str">
        <f t="shared" ca="1" si="8"/>
        <v/>
      </c>
      <c r="M35" s="21" t="str">
        <f>IF(ISBLANK(Setup!H55),"",Setup!H55)</f>
        <v/>
      </c>
      <c r="N35" s="21">
        <f>'Lift #1'!N36</f>
        <v>0</v>
      </c>
      <c r="O35" s="21">
        <f>'Lift #2'!N36</f>
        <v>0</v>
      </c>
      <c r="P35" s="21">
        <f>'Lift #3'!N36</f>
        <v>0</v>
      </c>
      <c r="Q35" s="21">
        <f>'Lift #4'!N36</f>
        <v>0</v>
      </c>
      <c r="R35" s="21">
        <f>'Lift #5'!N36</f>
        <v>0</v>
      </c>
      <c r="S35" s="21">
        <f>'Lift #6'!N36</f>
        <v>0</v>
      </c>
      <c r="T35" s="21">
        <f>'Lift #7'!N36</f>
        <v>0</v>
      </c>
      <c r="U35" s="21">
        <f>'Lift #8'!N36</f>
        <v>0</v>
      </c>
      <c r="V35" s="21">
        <f>'Lift #9'!N36</f>
        <v>0</v>
      </c>
      <c r="W35" s="21">
        <f>'Lift #10'!N36</f>
        <v>0</v>
      </c>
      <c r="X35" s="21">
        <f>'Lift #11'!N36</f>
        <v>0</v>
      </c>
      <c r="Y35" s="21">
        <f>'Lift #12'!$N36</f>
        <v>0</v>
      </c>
      <c r="Z35" s="21">
        <f>'Lift #13'!$N36</f>
        <v>0</v>
      </c>
      <c r="AA35" s="21">
        <f>'Lift #14'!$N36</f>
        <v>0</v>
      </c>
      <c r="AB35" s="21">
        <f>'Lift #15'!$N36</f>
        <v>0</v>
      </c>
      <c r="AC35" s="21">
        <f t="shared" si="2"/>
        <v>0</v>
      </c>
      <c r="AD35" s="21">
        <f t="shared" ca="1" si="9"/>
        <v>0</v>
      </c>
      <c r="AE35" s="21" t="str">
        <f t="shared" ca="1" si="3"/>
        <v/>
      </c>
      <c r="AF35" s="21">
        <f t="shared" si="4"/>
        <v>0</v>
      </c>
      <c r="AG35" s="21" t="str">
        <f t="shared" si="5"/>
        <v/>
      </c>
      <c r="AH35" s="21">
        <f t="shared" si="6"/>
        <v>0</v>
      </c>
      <c r="AI35" s="21" t="str">
        <f t="shared" si="7"/>
        <v/>
      </c>
    </row>
    <row r="36" spans="1:35">
      <c r="A36" s="21">
        <v>33</v>
      </c>
      <c r="B36" s="44" t="str">
        <f>IF(ISBLANK(Setup!B56),"",Setup!B56)</f>
        <v/>
      </c>
      <c r="C36" s="44" t="str">
        <f>IF(ISBLANK(Setup!C56),"",Setup!C56)</f>
        <v/>
      </c>
      <c r="D36" s="21" t="str">
        <f>IF(ISBLANK(Setup!D56),"",Setup!D56)</f>
        <v/>
      </c>
      <c r="E36" s="45" t="str">
        <f>IF(ISBLANK(Setup!E56),"",Setup!E56)</f>
        <v/>
      </c>
      <c r="F36" s="21" t="str">
        <f ca="1">IF(ISBLANK(Setup!F56),"",Setup!F56)</f>
        <v/>
      </c>
      <c r="G36" s="21" t="str">
        <f ca="1">IF(F36="","",VLOOKUP(F36,AgeFactor!$A$1:$C$88,3,FALSE))</f>
        <v/>
      </c>
      <c r="H36" s="21" t="str">
        <f ca="1">IF(F36="","",VLOOKUP(F36,AgeFactor!$A$1:$B$79,2,FALSE))</f>
        <v/>
      </c>
      <c r="I36" s="21" t="str">
        <f>IF(ISBLANK(Setup!G56),"",Setup!G56)</f>
        <v/>
      </c>
      <c r="J36" s="21" t="str">
        <f>IF(I36="","",VLOOKUP(ROUND(I36/2.20462262,1),LynchFactor!$A$2:$C$1561,3,FALSE))</f>
        <v/>
      </c>
      <c r="K36" s="21" t="str">
        <f>IF(I36="","",VLOOKUP(ROUND(I36/2.20462262,1),LynchFactor!$A$2:$B$1561,2,FALSE))</f>
        <v/>
      </c>
      <c r="L36" s="21" t="str">
        <f t="shared" ca="1" si="8"/>
        <v/>
      </c>
      <c r="M36" s="21" t="str">
        <f>IF(ISBLANK(Setup!H56),"",Setup!H56)</f>
        <v/>
      </c>
      <c r="N36" s="21">
        <f>'Lift #1'!N37</f>
        <v>0</v>
      </c>
      <c r="O36" s="21">
        <f>'Lift #2'!N37</f>
        <v>0</v>
      </c>
      <c r="P36" s="21">
        <f>'Lift #3'!N37</f>
        <v>0</v>
      </c>
      <c r="Q36" s="21">
        <f>'Lift #4'!N37</f>
        <v>0</v>
      </c>
      <c r="R36" s="21">
        <f>'Lift #5'!N37</f>
        <v>0</v>
      </c>
      <c r="S36" s="21">
        <f>'Lift #6'!N37</f>
        <v>0</v>
      </c>
      <c r="T36" s="21">
        <f>'Lift #7'!N37</f>
        <v>0</v>
      </c>
      <c r="U36" s="21">
        <f>'Lift #8'!N37</f>
        <v>0</v>
      </c>
      <c r="V36" s="21">
        <f>'Lift #9'!N37</f>
        <v>0</v>
      </c>
      <c r="W36" s="21">
        <f>'Lift #10'!N37</f>
        <v>0</v>
      </c>
      <c r="X36" s="21">
        <f>'Lift #11'!N37</f>
        <v>0</v>
      </c>
      <c r="Y36" s="21">
        <f>'Lift #12'!$N37</f>
        <v>0</v>
      </c>
      <c r="Z36" s="21">
        <f>'Lift #13'!$N37</f>
        <v>0</v>
      </c>
      <c r="AA36" s="21">
        <f>'Lift #14'!$N37</f>
        <v>0</v>
      </c>
      <c r="AB36" s="21">
        <f>'Lift #15'!$N37</f>
        <v>0</v>
      </c>
      <c r="AC36" s="21">
        <f t="shared" si="2"/>
        <v>0</v>
      </c>
      <c r="AD36" s="21">
        <f t="shared" ca="1" si="9"/>
        <v>0</v>
      </c>
      <c r="AE36" s="21" t="str">
        <f t="shared" ca="1" si="3"/>
        <v/>
      </c>
      <c r="AF36" s="21">
        <f t="shared" si="4"/>
        <v>0</v>
      </c>
      <c r="AG36" s="21" t="str">
        <f t="shared" si="5"/>
        <v/>
      </c>
      <c r="AH36" s="21">
        <f t="shared" si="6"/>
        <v>0</v>
      </c>
      <c r="AI36" s="21" t="str">
        <f t="shared" si="7"/>
        <v/>
      </c>
    </row>
    <row r="37" spans="1:35">
      <c r="A37" s="21">
        <v>34</v>
      </c>
      <c r="B37" s="44" t="str">
        <f>IF(ISBLANK(Setup!B57),"",Setup!B57)</f>
        <v/>
      </c>
      <c r="C37" s="44" t="str">
        <f>IF(ISBLANK(Setup!C57),"",Setup!C57)</f>
        <v/>
      </c>
      <c r="D37" s="21" t="str">
        <f>IF(ISBLANK(Setup!D57),"",Setup!D57)</f>
        <v/>
      </c>
      <c r="E37" s="45" t="str">
        <f>IF(ISBLANK(Setup!E57),"",Setup!E57)</f>
        <v/>
      </c>
      <c r="F37" s="21" t="str">
        <f ca="1">IF(ISBLANK(Setup!F57),"",Setup!F57)</f>
        <v/>
      </c>
      <c r="G37" s="21" t="str">
        <f ca="1">IF(F37="","",VLOOKUP(F37,AgeFactor!$A$1:$C$88,3,FALSE))</f>
        <v/>
      </c>
      <c r="H37" s="21" t="str">
        <f ca="1">IF(F37="","",VLOOKUP(F37,AgeFactor!$A$1:$B$79,2,FALSE))</f>
        <v/>
      </c>
      <c r="I37" s="21" t="str">
        <f>IF(ISBLANK(Setup!G57),"",Setup!G57)</f>
        <v/>
      </c>
      <c r="J37" s="21" t="str">
        <f>IF(I37="","",VLOOKUP(ROUND(I37/2.20462262,1),LynchFactor!$A$2:$C$1561,3,FALSE))</f>
        <v/>
      </c>
      <c r="K37" s="21" t="str">
        <f>IF(I37="","",VLOOKUP(ROUND(I37/2.20462262,1),LynchFactor!$A$2:$B$1561,2,FALSE))</f>
        <v/>
      </c>
      <c r="L37" s="21" t="str">
        <f t="shared" ca="1" si="8"/>
        <v/>
      </c>
      <c r="M37" s="21" t="str">
        <f>IF(ISBLANK(Setup!H57),"",Setup!H57)</f>
        <v/>
      </c>
      <c r="N37" s="21">
        <f>'Lift #1'!N38</f>
        <v>0</v>
      </c>
      <c r="O37" s="21">
        <f>'Lift #2'!N38</f>
        <v>0</v>
      </c>
      <c r="P37" s="21">
        <f>'Lift #3'!N38</f>
        <v>0</v>
      </c>
      <c r="Q37" s="21">
        <f>'Lift #4'!N38</f>
        <v>0</v>
      </c>
      <c r="R37" s="21">
        <f>'Lift #5'!N38</f>
        <v>0</v>
      </c>
      <c r="S37" s="21">
        <f>'Lift #6'!N38</f>
        <v>0</v>
      </c>
      <c r="T37" s="21">
        <f>'Lift #7'!N38</f>
        <v>0</v>
      </c>
      <c r="U37" s="21">
        <f>'Lift #8'!N38</f>
        <v>0</v>
      </c>
      <c r="V37" s="21">
        <f>'Lift #9'!N38</f>
        <v>0</v>
      </c>
      <c r="W37" s="21">
        <f>'Lift #10'!N38</f>
        <v>0</v>
      </c>
      <c r="X37" s="21">
        <f>'Lift #11'!N38</f>
        <v>0</v>
      </c>
      <c r="Y37" s="21">
        <f>'Lift #12'!$N38</f>
        <v>0</v>
      </c>
      <c r="Z37" s="21">
        <f>'Lift #13'!$N38</f>
        <v>0</v>
      </c>
      <c r="AA37" s="21">
        <f>'Lift #14'!$N38</f>
        <v>0</v>
      </c>
      <c r="AB37" s="21">
        <f>'Lift #15'!$N38</f>
        <v>0</v>
      </c>
      <c r="AC37" s="21">
        <f t="shared" si="2"/>
        <v>0</v>
      </c>
      <c r="AD37" s="21">
        <f t="shared" ca="1" si="9"/>
        <v>0</v>
      </c>
      <c r="AE37" s="21" t="str">
        <f t="shared" ca="1" si="3"/>
        <v/>
      </c>
      <c r="AF37" s="21">
        <f t="shared" si="4"/>
        <v>0</v>
      </c>
      <c r="AG37" s="21" t="str">
        <f t="shared" si="5"/>
        <v/>
      </c>
      <c r="AH37" s="21">
        <f t="shared" si="6"/>
        <v>0</v>
      </c>
      <c r="AI37" s="21" t="str">
        <f t="shared" si="7"/>
        <v/>
      </c>
    </row>
    <row r="38" spans="1:35">
      <c r="A38" s="21">
        <v>35</v>
      </c>
      <c r="B38" s="44" t="str">
        <f>IF(ISBLANK(Setup!B58),"",Setup!B58)</f>
        <v/>
      </c>
      <c r="C38" s="44" t="str">
        <f>IF(ISBLANK(Setup!C58),"",Setup!C58)</f>
        <v/>
      </c>
      <c r="D38" s="21" t="str">
        <f>IF(ISBLANK(Setup!D58),"",Setup!D58)</f>
        <v/>
      </c>
      <c r="E38" s="45" t="str">
        <f>IF(ISBLANK(Setup!E58),"",Setup!E58)</f>
        <v/>
      </c>
      <c r="F38" s="21" t="str">
        <f ca="1">IF(ISBLANK(Setup!F58),"",Setup!F58)</f>
        <v/>
      </c>
      <c r="G38" s="21" t="str">
        <f ca="1">IF(F38="","",VLOOKUP(F38,AgeFactor!$A$1:$C$88,3,FALSE))</f>
        <v/>
      </c>
      <c r="H38" s="21" t="str">
        <f ca="1">IF(F38="","",VLOOKUP(F38,AgeFactor!$A$1:$B$79,2,FALSE))</f>
        <v/>
      </c>
      <c r="I38" s="21" t="str">
        <f>IF(ISBLANK(Setup!G58),"",Setup!G58)</f>
        <v/>
      </c>
      <c r="J38" s="21" t="str">
        <f>IF(I38="","",VLOOKUP(ROUND(I38/2.20462262,1),LynchFactor!$A$2:$C$1561,3,FALSE))</f>
        <v/>
      </c>
      <c r="K38" s="21" t="str">
        <f>IF(I38="","",VLOOKUP(ROUND(I38/2.20462262,1),LynchFactor!$A$2:$B$1561,2,FALSE))</f>
        <v/>
      </c>
      <c r="L38" s="21" t="str">
        <f t="shared" ca="1" si="8"/>
        <v/>
      </c>
      <c r="M38" s="21" t="str">
        <f>IF(ISBLANK(Setup!H58),"",Setup!H58)</f>
        <v/>
      </c>
      <c r="N38" s="21">
        <f>'Lift #1'!N39</f>
        <v>0</v>
      </c>
      <c r="O38" s="21">
        <f>'Lift #2'!N39</f>
        <v>0</v>
      </c>
      <c r="P38" s="21">
        <f>'Lift #3'!N39</f>
        <v>0</v>
      </c>
      <c r="Q38" s="21">
        <f>'Lift #4'!N39</f>
        <v>0</v>
      </c>
      <c r="R38" s="21">
        <f>'Lift #5'!N39</f>
        <v>0</v>
      </c>
      <c r="S38" s="21">
        <f>'Lift #6'!N39</f>
        <v>0</v>
      </c>
      <c r="T38" s="21">
        <f>'Lift #7'!N39</f>
        <v>0</v>
      </c>
      <c r="U38" s="21">
        <f>'Lift #8'!N39</f>
        <v>0</v>
      </c>
      <c r="V38" s="21">
        <f>'Lift #9'!N39</f>
        <v>0</v>
      </c>
      <c r="W38" s="21">
        <f>'Lift #10'!N39</f>
        <v>0</v>
      </c>
      <c r="X38" s="21">
        <f>'Lift #11'!N39</f>
        <v>0</v>
      </c>
      <c r="Y38" s="21">
        <f>'Lift #12'!$N39</f>
        <v>0</v>
      </c>
      <c r="Z38" s="21">
        <f>'Lift #13'!$N39</f>
        <v>0</v>
      </c>
      <c r="AA38" s="21">
        <f>'Lift #14'!$N39</f>
        <v>0</v>
      </c>
      <c r="AB38" s="21">
        <f>'Lift #15'!$N39</f>
        <v>0</v>
      </c>
      <c r="AC38" s="21">
        <f t="shared" si="2"/>
        <v>0</v>
      </c>
      <c r="AD38" s="21">
        <f t="shared" ca="1" si="9"/>
        <v>0</v>
      </c>
      <c r="AE38" s="21" t="str">
        <f t="shared" ca="1" si="3"/>
        <v/>
      </c>
      <c r="AF38" s="21">
        <f t="shared" si="4"/>
        <v>0</v>
      </c>
      <c r="AG38" s="21" t="str">
        <f t="shared" si="5"/>
        <v/>
      </c>
      <c r="AH38" s="21">
        <f t="shared" si="6"/>
        <v>0</v>
      </c>
      <c r="AI38" s="21" t="str">
        <f t="shared" si="7"/>
        <v/>
      </c>
    </row>
    <row r="39" spans="1:35">
      <c r="A39" s="21">
        <v>36</v>
      </c>
      <c r="B39" s="44" t="str">
        <f>IF(ISBLANK(Setup!B59),"",Setup!B59)</f>
        <v/>
      </c>
      <c r="C39" s="44" t="str">
        <f>IF(ISBLANK(Setup!C59),"",Setup!C59)</f>
        <v/>
      </c>
      <c r="D39" s="21" t="str">
        <f>IF(ISBLANK(Setup!D59),"",Setup!D59)</f>
        <v/>
      </c>
      <c r="E39" s="45" t="str">
        <f>IF(ISBLANK(Setup!E59),"",Setup!E59)</f>
        <v/>
      </c>
      <c r="F39" s="21" t="str">
        <f ca="1">IF(ISBLANK(Setup!F59),"",Setup!F59)</f>
        <v/>
      </c>
      <c r="G39" s="21" t="str">
        <f ca="1">IF(F39="","",VLOOKUP(F39,AgeFactor!$A$1:$C$88,3,FALSE))</f>
        <v/>
      </c>
      <c r="H39" s="21" t="str">
        <f ca="1">IF(F39="","",VLOOKUP(F39,AgeFactor!$A$1:$B$79,2,FALSE))</f>
        <v/>
      </c>
      <c r="I39" s="21" t="str">
        <f>IF(ISBLANK(Setup!G59),"",Setup!G59)</f>
        <v/>
      </c>
      <c r="J39" s="21" t="str">
        <f>IF(I39="","",VLOOKUP(ROUND(I39/2.20462262,1),LynchFactor!$A$2:$C$1561,3,FALSE))</f>
        <v/>
      </c>
      <c r="K39" s="21" t="str">
        <f>IF(I39="","",VLOOKUP(ROUND(I39/2.20462262,1),LynchFactor!$A$2:$B$1561,2,FALSE))</f>
        <v/>
      </c>
      <c r="L39" s="21" t="str">
        <f t="shared" ca="1" si="8"/>
        <v/>
      </c>
      <c r="M39" s="21" t="str">
        <f>IF(ISBLANK(Setup!H59),"",Setup!H59)</f>
        <v/>
      </c>
      <c r="N39" s="21">
        <f>'Lift #1'!N40</f>
        <v>0</v>
      </c>
      <c r="O39" s="21">
        <f>'Lift #2'!N40</f>
        <v>0</v>
      </c>
      <c r="P39" s="21">
        <f>'Lift #3'!N40</f>
        <v>0</v>
      </c>
      <c r="Q39" s="21">
        <f>'Lift #4'!N40</f>
        <v>0</v>
      </c>
      <c r="R39" s="21">
        <f>'Lift #5'!N40</f>
        <v>0</v>
      </c>
      <c r="S39" s="21">
        <f>'Lift #6'!N40</f>
        <v>0</v>
      </c>
      <c r="T39" s="21">
        <f>'Lift #7'!N40</f>
        <v>0</v>
      </c>
      <c r="U39" s="21">
        <f>'Lift #8'!N40</f>
        <v>0</v>
      </c>
      <c r="V39" s="21">
        <f>'Lift #9'!N40</f>
        <v>0</v>
      </c>
      <c r="W39" s="21">
        <f>'Lift #10'!N40</f>
        <v>0</v>
      </c>
      <c r="X39" s="21">
        <f>'Lift #11'!N40</f>
        <v>0</v>
      </c>
      <c r="Y39" s="21">
        <f>'Lift #12'!$N40</f>
        <v>0</v>
      </c>
      <c r="Z39" s="21">
        <f>'Lift #13'!$N40</f>
        <v>0</v>
      </c>
      <c r="AA39" s="21">
        <f>'Lift #14'!$N40</f>
        <v>0</v>
      </c>
      <c r="AB39" s="21">
        <f>'Lift #15'!$N40</f>
        <v>0</v>
      </c>
      <c r="AC39" s="21">
        <f t="shared" si="2"/>
        <v>0</v>
      </c>
      <c r="AD39" s="21">
        <f t="shared" ca="1" si="9"/>
        <v>0</v>
      </c>
      <c r="AE39" s="21" t="str">
        <f t="shared" ca="1" si="3"/>
        <v/>
      </c>
      <c r="AF39" s="21">
        <f t="shared" si="4"/>
        <v>0</v>
      </c>
      <c r="AG39" s="21" t="str">
        <f t="shared" si="5"/>
        <v/>
      </c>
      <c r="AH39" s="21">
        <f t="shared" si="6"/>
        <v>0</v>
      </c>
      <c r="AI39" s="21" t="str">
        <f t="shared" si="7"/>
        <v/>
      </c>
    </row>
    <row r="40" spans="1:35">
      <c r="A40" s="21">
        <v>37</v>
      </c>
      <c r="B40" s="44" t="str">
        <f>IF(ISBLANK(Setup!B60),"",Setup!B60)</f>
        <v/>
      </c>
      <c r="C40" s="44" t="str">
        <f>IF(ISBLANK(Setup!C60),"",Setup!C60)</f>
        <v/>
      </c>
      <c r="D40" s="21" t="str">
        <f>IF(ISBLANK(Setup!D60),"",Setup!D60)</f>
        <v/>
      </c>
      <c r="E40" s="45" t="str">
        <f>IF(ISBLANK(Setup!E60),"",Setup!E60)</f>
        <v/>
      </c>
      <c r="F40" s="21" t="str">
        <f ca="1">IF(ISBLANK(Setup!F60),"",Setup!F60)</f>
        <v/>
      </c>
      <c r="G40" s="21" t="str">
        <f ca="1">IF(F40="","",VLOOKUP(F40,AgeFactor!$A$1:$C$88,3,FALSE))</f>
        <v/>
      </c>
      <c r="H40" s="21" t="str">
        <f ca="1">IF(F40="","",VLOOKUP(F40,AgeFactor!$A$1:$B$79,2,FALSE))</f>
        <v/>
      </c>
      <c r="I40" s="21" t="str">
        <f>IF(ISBLANK(Setup!G60),"",Setup!G60)</f>
        <v/>
      </c>
      <c r="J40" s="21" t="str">
        <f>IF(I40="","",VLOOKUP(ROUND(I40/2.20462262,1),LynchFactor!$A$2:$C$1561,3,FALSE))</f>
        <v/>
      </c>
      <c r="K40" s="21" t="str">
        <f>IF(I40="","",VLOOKUP(ROUND(I40/2.20462262,1),LynchFactor!$A$2:$B$1561,2,FALSE))</f>
        <v/>
      </c>
      <c r="L40" s="21" t="str">
        <f t="shared" ca="1" si="8"/>
        <v/>
      </c>
      <c r="M40" s="21" t="str">
        <f>IF(ISBLANK(Setup!H60),"",Setup!H60)</f>
        <v/>
      </c>
      <c r="N40" s="21">
        <f>'Lift #1'!N41</f>
        <v>0</v>
      </c>
      <c r="O40" s="21">
        <f>'Lift #2'!N41</f>
        <v>0</v>
      </c>
      <c r="P40" s="21">
        <f>'Lift #3'!N41</f>
        <v>0</v>
      </c>
      <c r="Q40" s="21">
        <f>'Lift #4'!N41</f>
        <v>0</v>
      </c>
      <c r="R40" s="21">
        <f>'Lift #5'!N41</f>
        <v>0</v>
      </c>
      <c r="S40" s="21">
        <f>'Lift #6'!N41</f>
        <v>0</v>
      </c>
      <c r="T40" s="21">
        <f>'Lift #7'!N41</f>
        <v>0</v>
      </c>
      <c r="U40" s="21">
        <f>'Lift #8'!N41</f>
        <v>0</v>
      </c>
      <c r="V40" s="21">
        <f>'Lift #9'!N41</f>
        <v>0</v>
      </c>
      <c r="W40" s="21">
        <f>'Lift #10'!N41</f>
        <v>0</v>
      </c>
      <c r="X40" s="21">
        <f>'Lift #11'!N41</f>
        <v>0</v>
      </c>
      <c r="Y40" s="21">
        <f>'Lift #12'!$N41</f>
        <v>0</v>
      </c>
      <c r="Z40" s="21">
        <f>'Lift #13'!$N41</f>
        <v>0</v>
      </c>
      <c r="AA40" s="21">
        <f>'Lift #14'!$N41</f>
        <v>0</v>
      </c>
      <c r="AB40" s="21">
        <f>'Lift #15'!$N41</f>
        <v>0</v>
      </c>
      <c r="AC40" s="21">
        <f t="shared" si="2"/>
        <v>0</v>
      </c>
      <c r="AD40" s="21">
        <f t="shared" ca="1" si="9"/>
        <v>0</v>
      </c>
      <c r="AE40" s="21" t="str">
        <f t="shared" ca="1" si="3"/>
        <v/>
      </c>
      <c r="AF40" s="21">
        <f t="shared" si="4"/>
        <v>0</v>
      </c>
      <c r="AG40" s="21" t="str">
        <f t="shared" si="5"/>
        <v/>
      </c>
      <c r="AH40" s="21">
        <f t="shared" si="6"/>
        <v>0</v>
      </c>
      <c r="AI40" s="21" t="str">
        <f t="shared" si="7"/>
        <v/>
      </c>
    </row>
    <row r="41" spans="1:35">
      <c r="A41" s="21">
        <v>38</v>
      </c>
      <c r="B41" s="44" t="str">
        <f>IF(ISBLANK(Setup!B61),"",Setup!B61)</f>
        <v/>
      </c>
      <c r="C41" s="44" t="str">
        <f>IF(ISBLANK(Setup!C61),"",Setup!C61)</f>
        <v/>
      </c>
      <c r="D41" s="21" t="str">
        <f>IF(ISBLANK(Setup!D61),"",Setup!D61)</f>
        <v/>
      </c>
      <c r="E41" s="45" t="str">
        <f>IF(ISBLANK(Setup!E61),"",Setup!E61)</f>
        <v/>
      </c>
      <c r="F41" s="21" t="str">
        <f ca="1">IF(ISBLANK(Setup!F61),"",Setup!F61)</f>
        <v/>
      </c>
      <c r="G41" s="21" t="str">
        <f ca="1">IF(F41="","",VLOOKUP(F41,AgeFactor!$A$1:$C$88,3,FALSE))</f>
        <v/>
      </c>
      <c r="H41" s="21" t="str">
        <f ca="1">IF(F41="","",VLOOKUP(F41,AgeFactor!$A$1:$B$79,2,FALSE))</f>
        <v/>
      </c>
      <c r="I41" s="21" t="str">
        <f>IF(ISBLANK(Setup!G61),"",Setup!G61)</f>
        <v/>
      </c>
      <c r="J41" s="21" t="str">
        <f>IF(I41="","",VLOOKUP(ROUND(I41/2.20462262,1),LynchFactor!$A$2:$C$1561,3,FALSE))</f>
        <v/>
      </c>
      <c r="K41" s="21" t="str">
        <f>IF(I41="","",VLOOKUP(ROUND(I41/2.20462262,1),LynchFactor!$A$2:$B$1561,2,FALSE))</f>
        <v/>
      </c>
      <c r="L41" s="21" t="str">
        <f t="shared" ca="1" si="8"/>
        <v/>
      </c>
      <c r="M41" s="21" t="str">
        <f>IF(ISBLANK(Setup!H61),"",Setup!H61)</f>
        <v/>
      </c>
      <c r="N41" s="21">
        <f>'Lift #1'!N42</f>
        <v>0</v>
      </c>
      <c r="O41" s="21">
        <f>'Lift #2'!N42</f>
        <v>0</v>
      </c>
      <c r="P41" s="21">
        <f>'Lift #3'!N42</f>
        <v>0</v>
      </c>
      <c r="Q41" s="21">
        <f>'Lift #4'!N42</f>
        <v>0</v>
      </c>
      <c r="R41" s="21">
        <f>'Lift #5'!N42</f>
        <v>0</v>
      </c>
      <c r="S41" s="21">
        <f>'Lift #6'!N42</f>
        <v>0</v>
      </c>
      <c r="T41" s="21">
        <f>'Lift #7'!N42</f>
        <v>0</v>
      </c>
      <c r="U41" s="21">
        <f>'Lift #8'!N42</f>
        <v>0</v>
      </c>
      <c r="V41" s="21">
        <f>'Lift #9'!N42</f>
        <v>0</v>
      </c>
      <c r="W41" s="21">
        <f>'Lift #10'!N42</f>
        <v>0</v>
      </c>
      <c r="X41" s="21">
        <f>'Lift #11'!N42</f>
        <v>0</v>
      </c>
      <c r="Y41" s="21">
        <f>'Lift #12'!$N42</f>
        <v>0</v>
      </c>
      <c r="Z41" s="21">
        <f>'Lift #13'!$N42</f>
        <v>0</v>
      </c>
      <c r="AA41" s="21">
        <f>'Lift #14'!$N42</f>
        <v>0</v>
      </c>
      <c r="AB41" s="21">
        <f>'Lift #15'!$N42</f>
        <v>0</v>
      </c>
      <c r="AC41" s="21">
        <f t="shared" si="2"/>
        <v>0</v>
      </c>
      <c r="AD41" s="21">
        <f t="shared" ca="1" si="9"/>
        <v>0</v>
      </c>
      <c r="AE41" s="21" t="str">
        <f t="shared" ca="1" si="3"/>
        <v/>
      </c>
      <c r="AF41" s="21">
        <f t="shared" si="4"/>
        <v>0</v>
      </c>
      <c r="AG41" s="21" t="str">
        <f t="shared" si="5"/>
        <v/>
      </c>
      <c r="AH41" s="21">
        <f t="shared" si="6"/>
        <v>0</v>
      </c>
      <c r="AI41" s="21" t="str">
        <f t="shared" si="7"/>
        <v/>
      </c>
    </row>
    <row r="42" spans="1:35">
      <c r="A42" s="21">
        <v>39</v>
      </c>
      <c r="B42" s="44" t="str">
        <f>IF(ISBLANK(Setup!B62),"",Setup!B62)</f>
        <v/>
      </c>
      <c r="C42" s="44" t="str">
        <f>IF(ISBLANK(Setup!C62),"",Setup!C62)</f>
        <v/>
      </c>
      <c r="D42" s="21" t="str">
        <f>IF(ISBLANK(Setup!D62),"",Setup!D62)</f>
        <v/>
      </c>
      <c r="E42" s="45" t="str">
        <f>IF(ISBLANK(Setup!E62),"",Setup!E62)</f>
        <v/>
      </c>
      <c r="F42" s="21" t="str">
        <f ca="1">IF(ISBLANK(Setup!F62),"",Setup!F62)</f>
        <v/>
      </c>
      <c r="G42" s="21" t="str">
        <f ca="1">IF(F42="","",VLOOKUP(F42,AgeFactor!$A$1:$C$88,3,FALSE))</f>
        <v/>
      </c>
      <c r="H42" s="21" t="str">
        <f ca="1">IF(F42="","",VLOOKUP(F42,AgeFactor!$A$1:$B$79,2,FALSE))</f>
        <v/>
      </c>
      <c r="I42" s="21" t="str">
        <f>IF(ISBLANK(Setup!G62),"",Setup!G62)</f>
        <v/>
      </c>
      <c r="J42" s="21" t="str">
        <f>IF(I42="","",VLOOKUP(ROUND(I42/2.20462262,1),LynchFactor!$A$2:$C$1561,3,FALSE))</f>
        <v/>
      </c>
      <c r="K42" s="21" t="str">
        <f>IF(I42="","",VLOOKUP(ROUND(I42/2.20462262,1),LynchFactor!$A$2:$B$1561,2,FALSE))</f>
        <v/>
      </c>
      <c r="L42" s="21" t="str">
        <f t="shared" ca="1" si="8"/>
        <v/>
      </c>
      <c r="M42" s="21" t="str">
        <f>IF(ISBLANK(Setup!H62),"",Setup!H62)</f>
        <v/>
      </c>
      <c r="N42" s="21">
        <f>'Lift #1'!N43</f>
        <v>0</v>
      </c>
      <c r="O42" s="21">
        <f>'Lift #2'!N43</f>
        <v>0</v>
      </c>
      <c r="P42" s="21">
        <f>'Lift #3'!N43</f>
        <v>0</v>
      </c>
      <c r="Q42" s="21">
        <f>'Lift #4'!N43</f>
        <v>0</v>
      </c>
      <c r="R42" s="21">
        <f>'Lift #5'!N43</f>
        <v>0</v>
      </c>
      <c r="S42" s="21">
        <f>'Lift #6'!N43</f>
        <v>0</v>
      </c>
      <c r="T42" s="21">
        <f>'Lift #7'!N43</f>
        <v>0</v>
      </c>
      <c r="U42" s="21">
        <f>'Lift #8'!N43</f>
        <v>0</v>
      </c>
      <c r="V42" s="21">
        <f>'Lift #9'!N43</f>
        <v>0</v>
      </c>
      <c r="W42" s="21">
        <f>'Lift #10'!N43</f>
        <v>0</v>
      </c>
      <c r="X42" s="21">
        <f>'Lift #11'!N43</f>
        <v>0</v>
      </c>
      <c r="Y42" s="21">
        <f>'Lift #12'!$N43</f>
        <v>0</v>
      </c>
      <c r="Z42" s="21">
        <f>'Lift #13'!$N43</f>
        <v>0</v>
      </c>
      <c r="AA42" s="21">
        <f>'Lift #14'!$N43</f>
        <v>0</v>
      </c>
      <c r="AB42" s="21">
        <f>'Lift #15'!$N43</f>
        <v>0</v>
      </c>
      <c r="AC42" s="21">
        <f t="shared" si="2"/>
        <v>0</v>
      </c>
      <c r="AD42" s="21">
        <f t="shared" ca="1" si="9"/>
        <v>0</v>
      </c>
      <c r="AE42" s="21" t="str">
        <f t="shared" ca="1" si="3"/>
        <v/>
      </c>
      <c r="AF42" s="21">
        <f t="shared" si="4"/>
        <v>0</v>
      </c>
      <c r="AG42" s="21" t="str">
        <f t="shared" si="5"/>
        <v/>
      </c>
      <c r="AH42" s="21">
        <f t="shared" si="6"/>
        <v>0</v>
      </c>
      <c r="AI42" s="21" t="str">
        <f t="shared" si="7"/>
        <v/>
      </c>
    </row>
    <row r="43" spans="1:35">
      <c r="A43" s="21">
        <v>40</v>
      </c>
      <c r="B43" s="44" t="str">
        <f>IF(ISBLANK(Setup!B63),"",Setup!B63)</f>
        <v/>
      </c>
      <c r="C43" s="44" t="str">
        <f>IF(ISBLANK(Setup!C63),"",Setup!C63)</f>
        <v/>
      </c>
      <c r="D43" s="21" t="str">
        <f>IF(ISBLANK(Setup!D63),"",Setup!D63)</f>
        <v/>
      </c>
      <c r="E43" s="45" t="str">
        <f>IF(ISBLANK(Setup!E63),"",Setup!E63)</f>
        <v/>
      </c>
      <c r="F43" s="21" t="str">
        <f ca="1">IF(ISBLANK(Setup!F63),"",Setup!F63)</f>
        <v/>
      </c>
      <c r="G43" s="21" t="str">
        <f ca="1">IF(F43="","",VLOOKUP(F43,AgeFactor!$A$1:$C$88,3,FALSE))</f>
        <v/>
      </c>
      <c r="H43" s="21" t="str">
        <f ca="1">IF(F43="","",VLOOKUP(F43,AgeFactor!$A$1:$B$79,2,FALSE))</f>
        <v/>
      </c>
      <c r="I43" s="21" t="str">
        <f>IF(ISBLANK(Setup!G63),"",Setup!G63)</f>
        <v/>
      </c>
      <c r="J43" s="21" t="str">
        <f>IF(I43="","",VLOOKUP(ROUND(I43/2.20462262,1),LynchFactor!$A$2:$C$1561,3,FALSE))</f>
        <v/>
      </c>
      <c r="K43" s="21" t="str">
        <f>IF(I43="","",VLOOKUP(ROUND(I43/2.20462262,1),LynchFactor!$A$2:$B$1561,2,FALSE))</f>
        <v/>
      </c>
      <c r="L43" s="21" t="str">
        <f t="shared" ca="1" si="8"/>
        <v/>
      </c>
      <c r="M43" s="21" t="str">
        <f>IF(ISBLANK(Setup!H63),"",Setup!H63)</f>
        <v/>
      </c>
      <c r="N43" s="21">
        <f>'Lift #1'!N44</f>
        <v>0</v>
      </c>
      <c r="O43" s="21">
        <f>'Lift #2'!N44</f>
        <v>0</v>
      </c>
      <c r="P43" s="21">
        <f>'Lift #3'!N44</f>
        <v>0</v>
      </c>
      <c r="Q43" s="21">
        <f>'Lift #4'!N44</f>
        <v>0</v>
      </c>
      <c r="R43" s="21">
        <f>'Lift #5'!N44</f>
        <v>0</v>
      </c>
      <c r="S43" s="21">
        <f>'Lift #6'!N44</f>
        <v>0</v>
      </c>
      <c r="T43" s="21">
        <f>'Lift #7'!N44</f>
        <v>0</v>
      </c>
      <c r="U43" s="21">
        <f>'Lift #8'!N44</f>
        <v>0</v>
      </c>
      <c r="V43" s="21">
        <f>'Lift #9'!N44</f>
        <v>0</v>
      </c>
      <c r="W43" s="21">
        <f>'Lift #10'!N44</f>
        <v>0</v>
      </c>
      <c r="X43" s="21">
        <f>'Lift #11'!N44</f>
        <v>0</v>
      </c>
      <c r="Y43" s="21">
        <f>'Lift #12'!$N44</f>
        <v>0</v>
      </c>
      <c r="Z43" s="21">
        <f>'Lift #13'!$N44</f>
        <v>0</v>
      </c>
      <c r="AA43" s="21">
        <f>'Lift #14'!$N44</f>
        <v>0</v>
      </c>
      <c r="AB43" s="21">
        <f>'Lift #15'!$N44</f>
        <v>0</v>
      </c>
      <c r="AC43" s="21">
        <f t="shared" si="2"/>
        <v>0</v>
      </c>
      <c r="AD43" s="21">
        <f t="shared" ca="1" si="9"/>
        <v>0</v>
      </c>
      <c r="AE43" s="21" t="str">
        <f t="shared" ca="1" si="3"/>
        <v/>
      </c>
      <c r="AF43" s="21">
        <f t="shared" si="4"/>
        <v>0</v>
      </c>
      <c r="AG43" s="21" t="str">
        <f t="shared" si="5"/>
        <v/>
      </c>
      <c r="AH43" s="21">
        <f t="shared" si="6"/>
        <v>0</v>
      </c>
      <c r="AI43" s="21" t="str">
        <f t="shared" si="7"/>
        <v/>
      </c>
    </row>
    <row r="44" spans="1:35">
      <c r="A44" s="21">
        <v>41</v>
      </c>
      <c r="B44" s="44" t="str">
        <f>IF(ISBLANK(Setup!B64),"",Setup!B64)</f>
        <v/>
      </c>
      <c r="C44" s="44" t="str">
        <f>IF(ISBLANK(Setup!C64),"",Setup!C64)</f>
        <v/>
      </c>
      <c r="D44" s="21" t="str">
        <f>IF(ISBLANK(Setup!D64),"",Setup!D64)</f>
        <v/>
      </c>
      <c r="E44" s="45" t="str">
        <f>IF(ISBLANK(Setup!E64),"",Setup!E64)</f>
        <v/>
      </c>
      <c r="F44" s="21" t="str">
        <f ca="1">IF(ISBLANK(Setup!F64),"",Setup!F64)</f>
        <v/>
      </c>
      <c r="G44" s="21" t="str">
        <f ca="1">IF(F44="","",VLOOKUP(F44,AgeFactor!$A$1:$C$88,3,FALSE))</f>
        <v/>
      </c>
      <c r="H44" s="21" t="str">
        <f ca="1">IF(F44="","",VLOOKUP(F44,AgeFactor!$A$1:$B$79,2,FALSE))</f>
        <v/>
      </c>
      <c r="I44" s="21" t="str">
        <f>IF(ISBLANK(Setup!G64),"",Setup!G64)</f>
        <v/>
      </c>
      <c r="J44" s="21" t="str">
        <f>IF(I44="","",VLOOKUP(ROUND(I44/2.20462262,1),LynchFactor!$A$2:$C$1561,3,FALSE))</f>
        <v/>
      </c>
      <c r="K44" s="21" t="str">
        <f>IF(I44="","",VLOOKUP(ROUND(I44/2.20462262,1),LynchFactor!$A$2:$B$1561,2,FALSE))</f>
        <v/>
      </c>
      <c r="L44" s="21" t="str">
        <f t="shared" ca="1" si="8"/>
        <v/>
      </c>
      <c r="M44" s="21" t="str">
        <f>IF(ISBLANK(Setup!H64),"",Setup!H64)</f>
        <v/>
      </c>
      <c r="N44" s="21">
        <f>'Lift #1'!N45</f>
        <v>0</v>
      </c>
      <c r="O44" s="21">
        <f>'Lift #2'!N45</f>
        <v>0</v>
      </c>
      <c r="P44" s="21">
        <f>'Lift #3'!N45</f>
        <v>0</v>
      </c>
      <c r="Q44" s="21">
        <f>'Lift #4'!N45</f>
        <v>0</v>
      </c>
      <c r="R44" s="21">
        <f>'Lift #5'!N45</f>
        <v>0</v>
      </c>
      <c r="S44" s="21">
        <f>'Lift #6'!N45</f>
        <v>0</v>
      </c>
      <c r="T44" s="21">
        <f>'Lift #7'!N45</f>
        <v>0</v>
      </c>
      <c r="U44" s="21">
        <f>'Lift #8'!N45</f>
        <v>0</v>
      </c>
      <c r="V44" s="21">
        <f>'Lift #9'!N45</f>
        <v>0</v>
      </c>
      <c r="W44" s="21">
        <f>'Lift #10'!N45</f>
        <v>0</v>
      </c>
      <c r="X44" s="21">
        <f>'Lift #11'!N45</f>
        <v>0</v>
      </c>
      <c r="Y44" s="21">
        <f>'Lift #12'!$N45</f>
        <v>0</v>
      </c>
      <c r="Z44" s="21">
        <f>'Lift #13'!$N45</f>
        <v>0</v>
      </c>
      <c r="AA44" s="21">
        <f>'Lift #14'!$N45</f>
        <v>0</v>
      </c>
      <c r="AB44" s="21">
        <f>'Lift #15'!$N45</f>
        <v>0</v>
      </c>
      <c r="AC44" s="21">
        <f t="shared" si="2"/>
        <v>0</v>
      </c>
      <c r="AD44" s="21">
        <f t="shared" ca="1" si="9"/>
        <v>0</v>
      </c>
      <c r="AE44" s="21" t="str">
        <f t="shared" ca="1" si="3"/>
        <v/>
      </c>
      <c r="AF44" s="21">
        <f t="shared" si="4"/>
        <v>0</v>
      </c>
      <c r="AG44" s="21" t="str">
        <f t="shared" si="5"/>
        <v/>
      </c>
      <c r="AH44" s="21">
        <f t="shared" si="6"/>
        <v>0</v>
      </c>
      <c r="AI44" s="21" t="str">
        <f t="shared" si="7"/>
        <v/>
      </c>
    </row>
    <row r="45" spans="1:35">
      <c r="A45" s="21">
        <v>42</v>
      </c>
      <c r="B45" s="44" t="str">
        <f>IF(ISBLANK(Setup!B65),"",Setup!B65)</f>
        <v/>
      </c>
      <c r="C45" s="44" t="str">
        <f>IF(ISBLANK(Setup!C65),"",Setup!C65)</f>
        <v/>
      </c>
      <c r="D45" s="21" t="str">
        <f>IF(ISBLANK(Setup!D65),"",Setup!D65)</f>
        <v/>
      </c>
      <c r="E45" s="45" t="str">
        <f>IF(ISBLANK(Setup!E65),"",Setup!E65)</f>
        <v/>
      </c>
      <c r="F45" s="21" t="str">
        <f ca="1">IF(ISBLANK(Setup!F65),"",Setup!F65)</f>
        <v/>
      </c>
      <c r="G45" s="21" t="str">
        <f ca="1">IF(F45="","",VLOOKUP(F45,AgeFactor!$A$1:$C$88,3,FALSE))</f>
        <v/>
      </c>
      <c r="H45" s="21" t="str">
        <f ca="1">IF(F45="","",VLOOKUP(F45,AgeFactor!$A$1:$B$79,2,FALSE))</f>
        <v/>
      </c>
      <c r="I45" s="21" t="str">
        <f>IF(ISBLANK(Setup!G65),"",Setup!G65)</f>
        <v/>
      </c>
      <c r="J45" s="21" t="str">
        <f>IF(I45="","",VLOOKUP(ROUND(I45/2.20462262,1),LynchFactor!$A$2:$C$1561,3,FALSE))</f>
        <v/>
      </c>
      <c r="K45" s="21" t="str">
        <f>IF(I45="","",VLOOKUP(ROUND(I45/2.20462262,1),LynchFactor!$A$2:$B$1561,2,FALSE))</f>
        <v/>
      </c>
      <c r="L45" s="21" t="str">
        <f t="shared" ca="1" si="8"/>
        <v/>
      </c>
      <c r="M45" s="21" t="str">
        <f>IF(ISBLANK(Setup!H65),"",Setup!H65)</f>
        <v/>
      </c>
      <c r="N45" s="21">
        <f>'Lift #1'!N46</f>
        <v>0</v>
      </c>
      <c r="O45" s="21">
        <f>'Lift #2'!N46</f>
        <v>0</v>
      </c>
      <c r="P45" s="21">
        <f>'Lift #3'!N46</f>
        <v>0</v>
      </c>
      <c r="Q45" s="21">
        <f>'Lift #4'!N46</f>
        <v>0</v>
      </c>
      <c r="R45" s="21">
        <f>'Lift #5'!N46</f>
        <v>0</v>
      </c>
      <c r="S45" s="21">
        <f>'Lift #6'!N46</f>
        <v>0</v>
      </c>
      <c r="T45" s="21">
        <f>'Lift #7'!N46</f>
        <v>0</v>
      </c>
      <c r="U45" s="21">
        <f>'Lift #8'!N46</f>
        <v>0</v>
      </c>
      <c r="V45" s="21">
        <f>'Lift #9'!N46</f>
        <v>0</v>
      </c>
      <c r="W45" s="21">
        <f>'Lift #10'!N46</f>
        <v>0</v>
      </c>
      <c r="X45" s="21">
        <f>'Lift #11'!N46</f>
        <v>0</v>
      </c>
      <c r="Y45" s="21">
        <f>'Lift #12'!$N46</f>
        <v>0</v>
      </c>
      <c r="Z45" s="21">
        <f>'Lift #13'!$N46</f>
        <v>0</v>
      </c>
      <c r="AA45" s="21">
        <f>'Lift #14'!$N46</f>
        <v>0</v>
      </c>
      <c r="AB45" s="21">
        <f>'Lift #15'!$N46</f>
        <v>0</v>
      </c>
      <c r="AC45" s="21">
        <f t="shared" si="2"/>
        <v>0</v>
      </c>
      <c r="AD45" s="21">
        <f t="shared" ca="1" si="9"/>
        <v>0</v>
      </c>
      <c r="AE45" s="21" t="str">
        <f t="shared" ca="1" si="3"/>
        <v/>
      </c>
      <c r="AF45" s="21">
        <f t="shared" si="4"/>
        <v>0</v>
      </c>
      <c r="AG45" s="21" t="str">
        <f t="shared" si="5"/>
        <v/>
      </c>
      <c r="AH45" s="21">
        <f t="shared" si="6"/>
        <v>0</v>
      </c>
      <c r="AI45" s="21" t="str">
        <f t="shared" si="7"/>
        <v/>
      </c>
    </row>
    <row r="46" spans="1:35">
      <c r="A46" s="21">
        <v>43</v>
      </c>
      <c r="B46" s="44" t="str">
        <f>IF(ISBLANK(Setup!B66),"",Setup!B66)</f>
        <v/>
      </c>
      <c r="C46" s="44" t="str">
        <f>IF(ISBLANK(Setup!C66),"",Setup!C66)</f>
        <v/>
      </c>
      <c r="D46" s="21" t="str">
        <f>IF(ISBLANK(Setup!D66),"",Setup!D66)</f>
        <v/>
      </c>
      <c r="E46" s="45" t="str">
        <f>IF(ISBLANK(Setup!E66),"",Setup!E66)</f>
        <v/>
      </c>
      <c r="F46" s="21" t="str">
        <f ca="1">IF(ISBLANK(Setup!F66),"",Setup!F66)</f>
        <v/>
      </c>
      <c r="G46" s="21" t="str">
        <f ca="1">IF(F46="","",VLOOKUP(F46,AgeFactor!$A$1:$C$88,3,FALSE))</f>
        <v/>
      </c>
      <c r="H46" s="21" t="str">
        <f ca="1">IF(F46="","",VLOOKUP(F46,AgeFactor!$A$1:$B$79,2,FALSE))</f>
        <v/>
      </c>
      <c r="I46" s="21" t="str">
        <f>IF(ISBLANK(Setup!G66),"",Setup!G66)</f>
        <v/>
      </c>
      <c r="J46" s="21" t="str">
        <f>IF(I46="","",VLOOKUP(ROUND(I46/2.20462262,1),LynchFactor!$A$2:$C$1561,3,FALSE))</f>
        <v/>
      </c>
      <c r="K46" s="21" t="str">
        <f>IF(I46="","",VLOOKUP(ROUND(I46/2.20462262,1),LynchFactor!$A$2:$B$1561,2,FALSE))</f>
        <v/>
      </c>
      <c r="L46" s="21" t="str">
        <f t="shared" ca="1" si="8"/>
        <v/>
      </c>
      <c r="M46" s="21" t="str">
        <f>IF(ISBLANK(Setup!H66),"",Setup!H66)</f>
        <v/>
      </c>
      <c r="N46" s="21">
        <f>'Lift #1'!N47</f>
        <v>0</v>
      </c>
      <c r="O46" s="21">
        <f>'Lift #2'!N47</f>
        <v>0</v>
      </c>
      <c r="P46" s="21">
        <f>'Lift #3'!N47</f>
        <v>0</v>
      </c>
      <c r="Q46" s="21">
        <f>'Lift #4'!N47</f>
        <v>0</v>
      </c>
      <c r="R46" s="21">
        <f>'Lift #5'!N47</f>
        <v>0</v>
      </c>
      <c r="S46" s="21">
        <f>'Lift #6'!N47</f>
        <v>0</v>
      </c>
      <c r="T46" s="21">
        <f>'Lift #7'!N47</f>
        <v>0</v>
      </c>
      <c r="U46" s="21">
        <f>'Lift #8'!N47</f>
        <v>0</v>
      </c>
      <c r="V46" s="21">
        <f>'Lift #9'!N47</f>
        <v>0</v>
      </c>
      <c r="W46" s="21">
        <f>'Lift #10'!N47</f>
        <v>0</v>
      </c>
      <c r="X46" s="21">
        <f>'Lift #11'!N47</f>
        <v>0</v>
      </c>
      <c r="Y46" s="21">
        <f>'Lift #12'!$N47</f>
        <v>0</v>
      </c>
      <c r="Z46" s="21">
        <f>'Lift #13'!$N47</f>
        <v>0</v>
      </c>
      <c r="AA46" s="21">
        <f>'Lift #14'!$N47</f>
        <v>0</v>
      </c>
      <c r="AB46" s="21">
        <f>'Lift #15'!$N47</f>
        <v>0</v>
      </c>
      <c r="AC46" s="21">
        <f t="shared" si="2"/>
        <v>0</v>
      </c>
      <c r="AD46" s="21">
        <f t="shared" ca="1" si="9"/>
        <v>0</v>
      </c>
      <c r="AE46" s="21" t="str">
        <f t="shared" ca="1" si="3"/>
        <v/>
      </c>
      <c r="AF46" s="21">
        <f t="shared" si="4"/>
        <v>0</v>
      </c>
      <c r="AG46" s="21" t="str">
        <f t="shared" si="5"/>
        <v/>
      </c>
      <c r="AH46" s="21">
        <f t="shared" si="6"/>
        <v>0</v>
      </c>
      <c r="AI46" s="21" t="str">
        <f t="shared" si="7"/>
        <v/>
      </c>
    </row>
    <row r="47" spans="1:35">
      <c r="A47" s="21">
        <v>44</v>
      </c>
      <c r="B47" s="44" t="str">
        <f>IF(ISBLANK(Setup!B67),"",Setup!B67)</f>
        <v/>
      </c>
      <c r="C47" s="44" t="str">
        <f>IF(ISBLANK(Setup!C67),"",Setup!C67)</f>
        <v/>
      </c>
      <c r="D47" s="21" t="str">
        <f>IF(ISBLANK(Setup!D67),"",Setup!D67)</f>
        <v/>
      </c>
      <c r="E47" s="45" t="str">
        <f>IF(ISBLANK(Setup!E67),"",Setup!E67)</f>
        <v/>
      </c>
      <c r="F47" s="21" t="str">
        <f ca="1">IF(ISBLANK(Setup!F67),"",Setup!F67)</f>
        <v/>
      </c>
      <c r="G47" s="21" t="str">
        <f ca="1">IF(F47="","",VLOOKUP(F47,AgeFactor!$A$1:$C$88,3,FALSE))</f>
        <v/>
      </c>
      <c r="H47" s="21" t="str">
        <f ca="1">IF(F47="","",VLOOKUP(F47,AgeFactor!$A$1:$B$79,2,FALSE))</f>
        <v/>
      </c>
      <c r="I47" s="21" t="str">
        <f>IF(ISBLANK(Setup!G67),"",Setup!G67)</f>
        <v/>
      </c>
      <c r="J47" s="21" t="str">
        <f>IF(I47="","",VLOOKUP(ROUND(I47/2.20462262,1),LynchFactor!$A$2:$C$1561,3,FALSE))</f>
        <v/>
      </c>
      <c r="K47" s="21" t="str">
        <f>IF(I47="","",VLOOKUP(ROUND(I47/2.20462262,1),LynchFactor!$A$2:$B$1561,2,FALSE))</f>
        <v/>
      </c>
      <c r="L47" s="21" t="str">
        <f t="shared" ca="1" si="8"/>
        <v/>
      </c>
      <c r="M47" s="21" t="str">
        <f>IF(ISBLANK(Setup!H67),"",Setup!H67)</f>
        <v/>
      </c>
      <c r="N47" s="21">
        <f>'Lift #1'!N48</f>
        <v>0</v>
      </c>
      <c r="O47" s="21">
        <f>'Lift #2'!N48</f>
        <v>0</v>
      </c>
      <c r="P47" s="21">
        <f>'Lift #3'!N48</f>
        <v>0</v>
      </c>
      <c r="Q47" s="21">
        <f>'Lift #4'!N48</f>
        <v>0</v>
      </c>
      <c r="R47" s="21">
        <f>'Lift #5'!N48</f>
        <v>0</v>
      </c>
      <c r="S47" s="21">
        <f>'Lift #6'!N48</f>
        <v>0</v>
      </c>
      <c r="T47" s="21">
        <f>'Lift #7'!N48</f>
        <v>0</v>
      </c>
      <c r="U47" s="21">
        <f>'Lift #8'!N48</f>
        <v>0</v>
      </c>
      <c r="V47" s="21">
        <f>'Lift #9'!N48</f>
        <v>0</v>
      </c>
      <c r="W47" s="21">
        <f>'Lift #10'!N48</f>
        <v>0</v>
      </c>
      <c r="X47" s="21">
        <f>'Lift #11'!N48</f>
        <v>0</v>
      </c>
      <c r="Y47" s="21">
        <f>'Lift #12'!$N48</f>
        <v>0</v>
      </c>
      <c r="Z47" s="21">
        <f>'Lift #13'!$N48</f>
        <v>0</v>
      </c>
      <c r="AA47" s="21">
        <f>'Lift #14'!$N48</f>
        <v>0</v>
      </c>
      <c r="AB47" s="21">
        <f>'Lift #15'!$N48</f>
        <v>0</v>
      </c>
      <c r="AC47" s="21">
        <f t="shared" si="2"/>
        <v>0</v>
      </c>
      <c r="AD47" s="21">
        <f t="shared" ca="1" si="9"/>
        <v>0</v>
      </c>
      <c r="AE47" s="21" t="str">
        <f t="shared" ca="1" si="3"/>
        <v/>
      </c>
      <c r="AF47" s="21">
        <f t="shared" si="4"/>
        <v>0</v>
      </c>
      <c r="AG47" s="21" t="str">
        <f t="shared" si="5"/>
        <v/>
      </c>
      <c r="AH47" s="21">
        <f t="shared" si="6"/>
        <v>0</v>
      </c>
      <c r="AI47" s="21" t="str">
        <f t="shared" si="7"/>
        <v/>
      </c>
    </row>
    <row r="48" spans="1:35">
      <c r="A48" s="21">
        <v>45</v>
      </c>
      <c r="B48" s="44" t="str">
        <f>IF(ISBLANK(Setup!B68),"",Setup!B68)</f>
        <v/>
      </c>
      <c r="C48" s="44" t="str">
        <f>IF(ISBLANK(Setup!C68),"",Setup!C68)</f>
        <v/>
      </c>
      <c r="D48" s="21" t="str">
        <f>IF(ISBLANK(Setup!D68),"",Setup!D68)</f>
        <v/>
      </c>
      <c r="E48" s="45" t="str">
        <f>IF(ISBLANK(Setup!E68),"",Setup!E68)</f>
        <v/>
      </c>
      <c r="F48" s="21" t="str">
        <f ca="1">IF(ISBLANK(Setup!F68),"",Setup!F68)</f>
        <v/>
      </c>
      <c r="G48" s="21" t="str">
        <f ca="1">IF(F48="","",VLOOKUP(F48,AgeFactor!$A$1:$C$88,3,FALSE))</f>
        <v/>
      </c>
      <c r="H48" s="21" t="str">
        <f ca="1">IF(F48="","",VLOOKUP(F48,AgeFactor!$A$1:$B$79,2,FALSE))</f>
        <v/>
      </c>
      <c r="I48" s="21" t="str">
        <f>IF(ISBLANK(Setup!G68),"",Setup!G68)</f>
        <v/>
      </c>
      <c r="J48" s="21" t="str">
        <f>IF(I48="","",VLOOKUP(ROUND(I48/2.20462262,1),LynchFactor!$A$2:$C$1561,3,FALSE))</f>
        <v/>
      </c>
      <c r="K48" s="21" t="str">
        <f>IF(I48="","",VLOOKUP(ROUND(I48/2.20462262,1),LynchFactor!$A$2:$B$1561,2,FALSE))</f>
        <v/>
      </c>
      <c r="L48" s="21" t="str">
        <f t="shared" ca="1" si="8"/>
        <v/>
      </c>
      <c r="M48" s="21" t="str">
        <f>IF(ISBLANK(Setup!H68),"",Setup!H68)</f>
        <v/>
      </c>
      <c r="N48" s="21">
        <f>'Lift #1'!N49</f>
        <v>0</v>
      </c>
      <c r="O48" s="21">
        <f>'Lift #2'!N49</f>
        <v>0</v>
      </c>
      <c r="P48" s="21">
        <f>'Lift #3'!N49</f>
        <v>0</v>
      </c>
      <c r="Q48" s="21">
        <f>'Lift #4'!N49</f>
        <v>0</v>
      </c>
      <c r="R48" s="21">
        <f>'Lift #5'!N49</f>
        <v>0</v>
      </c>
      <c r="S48" s="21">
        <f>'Lift #6'!N49</f>
        <v>0</v>
      </c>
      <c r="T48" s="21">
        <f>'Lift #7'!N49</f>
        <v>0</v>
      </c>
      <c r="U48" s="21">
        <f>'Lift #8'!N49</f>
        <v>0</v>
      </c>
      <c r="V48" s="21">
        <f>'Lift #9'!N49</f>
        <v>0</v>
      </c>
      <c r="W48" s="21">
        <f>'Lift #10'!N49</f>
        <v>0</v>
      </c>
      <c r="X48" s="21">
        <f>'Lift #11'!N49</f>
        <v>0</v>
      </c>
      <c r="Y48" s="21">
        <f>'Lift #12'!$N49</f>
        <v>0</v>
      </c>
      <c r="Z48" s="21">
        <f>'Lift #13'!$N49</f>
        <v>0</v>
      </c>
      <c r="AA48" s="21">
        <f>'Lift #14'!$N49</f>
        <v>0</v>
      </c>
      <c r="AB48" s="21">
        <f>'Lift #15'!$N49</f>
        <v>0</v>
      </c>
      <c r="AC48" s="21">
        <f t="shared" si="2"/>
        <v>0</v>
      </c>
      <c r="AD48" s="21">
        <f t="shared" ca="1" si="9"/>
        <v>0</v>
      </c>
      <c r="AE48" s="21" t="str">
        <f t="shared" ca="1" si="3"/>
        <v/>
      </c>
      <c r="AF48" s="21">
        <f t="shared" si="4"/>
        <v>0</v>
      </c>
      <c r="AG48" s="21" t="str">
        <f t="shared" si="5"/>
        <v/>
      </c>
      <c r="AH48" s="21">
        <f t="shared" si="6"/>
        <v>0</v>
      </c>
      <c r="AI48" s="21" t="str">
        <f t="shared" si="7"/>
        <v/>
      </c>
    </row>
    <row r="49" spans="1:35">
      <c r="A49" s="21">
        <v>46</v>
      </c>
      <c r="B49" s="44" t="str">
        <f>IF(ISBLANK(Setup!B69),"",Setup!B69)</f>
        <v/>
      </c>
      <c r="C49" s="44" t="str">
        <f>IF(ISBLANK(Setup!C69),"",Setup!C69)</f>
        <v/>
      </c>
      <c r="D49" s="21" t="str">
        <f>IF(ISBLANK(Setup!D69),"",Setup!D69)</f>
        <v/>
      </c>
      <c r="E49" s="45" t="str">
        <f>IF(ISBLANK(Setup!E69),"",Setup!E69)</f>
        <v/>
      </c>
      <c r="F49" s="21" t="str">
        <f ca="1">IF(ISBLANK(Setup!F69),"",Setup!F69)</f>
        <v/>
      </c>
      <c r="G49" s="21" t="str">
        <f ca="1">IF(F49="","",VLOOKUP(F49,AgeFactor!$A$1:$C$88,3,FALSE))</f>
        <v/>
      </c>
      <c r="H49" s="21" t="str">
        <f ca="1">IF(F49="","",VLOOKUP(F49,AgeFactor!$A$1:$B$79,2,FALSE))</f>
        <v/>
      </c>
      <c r="I49" s="21" t="str">
        <f>IF(ISBLANK(Setup!G69),"",Setup!G69)</f>
        <v/>
      </c>
      <c r="J49" s="21" t="str">
        <f>IF(I49="","",VLOOKUP(ROUND(I49/2.20462262,1),LynchFactor!$A$2:$C$1561,3,FALSE))</f>
        <v/>
      </c>
      <c r="K49" s="21" t="str">
        <f>IF(I49="","",VLOOKUP(ROUND(I49/2.20462262,1),LynchFactor!$A$2:$B$1561,2,FALSE))</f>
        <v/>
      </c>
      <c r="L49" s="21" t="str">
        <f t="shared" ca="1" si="8"/>
        <v/>
      </c>
      <c r="M49" s="21" t="str">
        <f>IF(ISBLANK(Setup!H69),"",Setup!H69)</f>
        <v/>
      </c>
      <c r="N49" s="21">
        <f>'Lift #1'!N50</f>
        <v>0</v>
      </c>
      <c r="O49" s="21">
        <f>'Lift #2'!N50</f>
        <v>0</v>
      </c>
      <c r="P49" s="21">
        <f>'Lift #3'!N50</f>
        <v>0</v>
      </c>
      <c r="Q49" s="21">
        <f>'Lift #4'!N50</f>
        <v>0</v>
      </c>
      <c r="R49" s="21">
        <f>'Lift #5'!N50</f>
        <v>0</v>
      </c>
      <c r="S49" s="21">
        <f>'Lift #6'!N50</f>
        <v>0</v>
      </c>
      <c r="T49" s="21">
        <f>'Lift #7'!N50</f>
        <v>0</v>
      </c>
      <c r="U49" s="21">
        <f>'Lift #8'!N50</f>
        <v>0</v>
      </c>
      <c r="V49" s="21">
        <f>'Lift #9'!N50</f>
        <v>0</v>
      </c>
      <c r="W49" s="21">
        <f>'Lift #10'!N50</f>
        <v>0</v>
      </c>
      <c r="X49" s="21">
        <f>'Lift #11'!N50</f>
        <v>0</v>
      </c>
      <c r="Y49" s="21">
        <f>'Lift #12'!$N50</f>
        <v>0</v>
      </c>
      <c r="Z49" s="21">
        <f>'Lift #13'!$N50</f>
        <v>0</v>
      </c>
      <c r="AA49" s="21">
        <f>'Lift #14'!$N50</f>
        <v>0</v>
      </c>
      <c r="AB49" s="21">
        <f>'Lift #15'!$N50</f>
        <v>0</v>
      </c>
      <c r="AC49" s="21">
        <f t="shared" si="2"/>
        <v>0</v>
      </c>
      <c r="AD49" s="21">
        <f t="shared" ca="1" si="9"/>
        <v>0</v>
      </c>
      <c r="AE49" s="21" t="str">
        <f t="shared" ca="1" si="3"/>
        <v/>
      </c>
      <c r="AF49" s="21">
        <f t="shared" si="4"/>
        <v>0</v>
      </c>
      <c r="AG49" s="21" t="str">
        <f t="shared" si="5"/>
        <v/>
      </c>
      <c r="AH49" s="21">
        <f t="shared" si="6"/>
        <v>0</v>
      </c>
      <c r="AI49" s="21" t="str">
        <f t="shared" si="7"/>
        <v/>
      </c>
    </row>
    <row r="50" spans="1:35">
      <c r="A50" s="21">
        <v>47</v>
      </c>
      <c r="B50" s="44" t="str">
        <f>IF(ISBLANK(Setup!B70),"",Setup!B70)</f>
        <v/>
      </c>
      <c r="C50" s="44" t="str">
        <f>IF(ISBLANK(Setup!C70),"",Setup!C70)</f>
        <v/>
      </c>
      <c r="D50" s="21" t="str">
        <f>IF(ISBLANK(Setup!D70),"",Setup!D70)</f>
        <v/>
      </c>
      <c r="E50" s="45" t="str">
        <f>IF(ISBLANK(Setup!E70),"",Setup!E70)</f>
        <v/>
      </c>
      <c r="F50" s="21" t="str">
        <f ca="1">IF(ISBLANK(Setup!F70),"",Setup!F70)</f>
        <v/>
      </c>
      <c r="G50" s="21" t="str">
        <f ca="1">IF(F50="","",VLOOKUP(F50,AgeFactor!$A$1:$C$88,3,FALSE))</f>
        <v/>
      </c>
      <c r="H50" s="21" t="str">
        <f ca="1">IF(F50="","",VLOOKUP(F50,AgeFactor!$A$1:$B$79,2,FALSE))</f>
        <v/>
      </c>
      <c r="I50" s="21" t="str">
        <f>IF(ISBLANK(Setup!G70),"",Setup!G70)</f>
        <v/>
      </c>
      <c r="J50" s="21" t="str">
        <f>IF(I50="","",VLOOKUP(ROUND(I50/2.20462262,1),LynchFactor!$A$2:$C$1561,3,FALSE))</f>
        <v/>
      </c>
      <c r="K50" s="21" t="str">
        <f>IF(I50="","",VLOOKUP(ROUND(I50/2.20462262,1),LynchFactor!$A$2:$B$1561,2,FALSE))</f>
        <v/>
      </c>
      <c r="L50" s="21" t="str">
        <f t="shared" ca="1" si="8"/>
        <v/>
      </c>
      <c r="M50" s="21" t="str">
        <f>IF(ISBLANK(Setup!H70),"",Setup!H70)</f>
        <v/>
      </c>
      <c r="N50" s="21">
        <f>'Lift #1'!N51</f>
        <v>0</v>
      </c>
      <c r="O50" s="21">
        <f>'Lift #2'!N51</f>
        <v>0</v>
      </c>
      <c r="P50" s="21">
        <f>'Lift #3'!N51</f>
        <v>0</v>
      </c>
      <c r="Q50" s="21">
        <f>'Lift #4'!N51</f>
        <v>0</v>
      </c>
      <c r="R50" s="21">
        <f>'Lift #5'!N51</f>
        <v>0</v>
      </c>
      <c r="S50" s="21">
        <f>'Lift #6'!N51</f>
        <v>0</v>
      </c>
      <c r="T50" s="21">
        <f>'Lift #7'!N51</f>
        <v>0</v>
      </c>
      <c r="U50" s="21">
        <f>'Lift #8'!N51</f>
        <v>0</v>
      </c>
      <c r="V50" s="21">
        <f>'Lift #9'!N51</f>
        <v>0</v>
      </c>
      <c r="W50" s="21">
        <f>'Lift #10'!N51</f>
        <v>0</v>
      </c>
      <c r="X50" s="21">
        <f>'Lift #11'!N51</f>
        <v>0</v>
      </c>
      <c r="Y50" s="21">
        <f>'Lift #12'!$N51</f>
        <v>0</v>
      </c>
      <c r="Z50" s="21">
        <f>'Lift #13'!$N51</f>
        <v>0</v>
      </c>
      <c r="AA50" s="21">
        <f>'Lift #14'!$N51</f>
        <v>0</v>
      </c>
      <c r="AB50" s="21">
        <f>'Lift #15'!$N51</f>
        <v>0</v>
      </c>
      <c r="AC50" s="21">
        <f t="shared" si="2"/>
        <v>0</v>
      </c>
      <c r="AD50" s="21">
        <f t="shared" ca="1" si="9"/>
        <v>0</v>
      </c>
      <c r="AE50" s="21" t="str">
        <f t="shared" ca="1" si="3"/>
        <v/>
      </c>
      <c r="AF50" s="21">
        <f t="shared" si="4"/>
        <v>0</v>
      </c>
      <c r="AG50" s="21" t="str">
        <f t="shared" si="5"/>
        <v/>
      </c>
      <c r="AH50" s="21">
        <f t="shared" si="6"/>
        <v>0</v>
      </c>
      <c r="AI50" s="21" t="str">
        <f t="shared" si="7"/>
        <v/>
      </c>
    </row>
    <row r="51" spans="1:35">
      <c r="A51" s="21">
        <v>48</v>
      </c>
      <c r="B51" s="44" t="str">
        <f>IF(ISBLANK(Setup!B71),"",Setup!B71)</f>
        <v/>
      </c>
      <c r="C51" s="44" t="str">
        <f>IF(ISBLANK(Setup!C71),"",Setup!C71)</f>
        <v/>
      </c>
      <c r="D51" s="21" t="str">
        <f>IF(ISBLANK(Setup!D71),"",Setup!D71)</f>
        <v/>
      </c>
      <c r="E51" s="45" t="str">
        <f>IF(ISBLANK(Setup!E71),"",Setup!E71)</f>
        <v/>
      </c>
      <c r="F51" s="21" t="str">
        <f ca="1">IF(ISBLANK(Setup!F71),"",Setup!F71)</f>
        <v/>
      </c>
      <c r="G51" s="21" t="str">
        <f ca="1">IF(F51="","",VLOOKUP(F51,AgeFactor!$A$1:$C$88,3,FALSE))</f>
        <v/>
      </c>
      <c r="H51" s="21" t="str">
        <f ca="1">IF(F51="","",VLOOKUP(F51,AgeFactor!$A$1:$B$79,2,FALSE))</f>
        <v/>
      </c>
      <c r="I51" s="21" t="str">
        <f>IF(ISBLANK(Setup!G71),"",Setup!G71)</f>
        <v/>
      </c>
      <c r="J51" s="21" t="str">
        <f>IF(I51="","",VLOOKUP(ROUND(I51/2.20462262,1),LynchFactor!$A$2:$C$1561,3,FALSE))</f>
        <v/>
      </c>
      <c r="K51" s="21" t="str">
        <f>IF(I51="","",VLOOKUP(ROUND(I51/2.20462262,1),LynchFactor!$A$2:$B$1561,2,FALSE))</f>
        <v/>
      </c>
      <c r="L51" s="21" t="str">
        <f t="shared" ca="1" si="8"/>
        <v/>
      </c>
      <c r="M51" s="21" t="str">
        <f>IF(ISBLANK(Setup!H71),"",Setup!H71)</f>
        <v/>
      </c>
      <c r="N51" s="21">
        <f>'Lift #1'!N52</f>
        <v>0</v>
      </c>
      <c r="O51" s="21">
        <f>'Lift #2'!N52</f>
        <v>0</v>
      </c>
      <c r="P51" s="21">
        <f>'Lift #3'!N52</f>
        <v>0</v>
      </c>
      <c r="Q51" s="21">
        <f>'Lift #4'!N52</f>
        <v>0</v>
      </c>
      <c r="R51" s="21">
        <f>'Lift #5'!N52</f>
        <v>0</v>
      </c>
      <c r="S51" s="21">
        <f>'Lift #6'!N52</f>
        <v>0</v>
      </c>
      <c r="T51" s="21">
        <f>'Lift #7'!N52</f>
        <v>0</v>
      </c>
      <c r="U51" s="21">
        <f>'Lift #8'!N52</f>
        <v>0</v>
      </c>
      <c r="V51" s="21">
        <f>'Lift #9'!N52</f>
        <v>0</v>
      </c>
      <c r="W51" s="21">
        <f>'Lift #10'!N52</f>
        <v>0</v>
      </c>
      <c r="X51" s="21">
        <f>'Lift #11'!N52</f>
        <v>0</v>
      </c>
      <c r="Y51" s="21">
        <f>'Lift #12'!$N52</f>
        <v>0</v>
      </c>
      <c r="Z51" s="21">
        <f>'Lift #13'!$N52</f>
        <v>0</v>
      </c>
      <c r="AA51" s="21">
        <f>'Lift #14'!$N52</f>
        <v>0</v>
      </c>
      <c r="AB51" s="21">
        <f>'Lift #15'!$N52</f>
        <v>0</v>
      </c>
      <c r="AC51" s="21">
        <f t="shared" si="2"/>
        <v>0</v>
      </c>
      <c r="AD51" s="21">
        <f t="shared" ca="1" si="9"/>
        <v>0</v>
      </c>
      <c r="AE51" s="21" t="str">
        <f t="shared" ca="1" si="3"/>
        <v/>
      </c>
      <c r="AF51" s="21">
        <f t="shared" si="4"/>
        <v>0</v>
      </c>
      <c r="AG51" s="21" t="str">
        <f t="shared" si="5"/>
        <v/>
      </c>
      <c r="AH51" s="21">
        <f t="shared" si="6"/>
        <v>0</v>
      </c>
      <c r="AI51" s="21" t="str">
        <f t="shared" si="7"/>
        <v/>
      </c>
    </row>
    <row r="52" spans="1:35">
      <c r="A52" s="21">
        <v>49</v>
      </c>
      <c r="B52" s="44" t="str">
        <f>IF(ISBLANK(Setup!B72),"",Setup!B72)</f>
        <v/>
      </c>
      <c r="C52" s="44" t="str">
        <f>IF(ISBLANK(Setup!C72),"",Setup!C72)</f>
        <v/>
      </c>
      <c r="D52" s="21" t="str">
        <f>IF(ISBLANK(Setup!D72),"",Setup!D72)</f>
        <v/>
      </c>
      <c r="E52" s="45" t="str">
        <f>IF(ISBLANK(Setup!E72),"",Setup!E72)</f>
        <v/>
      </c>
      <c r="F52" s="21" t="str">
        <f ca="1">IF(ISBLANK(Setup!F72),"",Setup!F72)</f>
        <v/>
      </c>
      <c r="G52" s="21" t="str">
        <f ca="1">IF(F52="","",VLOOKUP(F52,AgeFactor!$A$1:$C$88,3,FALSE))</f>
        <v/>
      </c>
      <c r="H52" s="21" t="str">
        <f ca="1">IF(F52="","",VLOOKUP(F52,AgeFactor!$A$1:$B$79,2,FALSE))</f>
        <v/>
      </c>
      <c r="I52" s="21" t="str">
        <f>IF(ISBLANK(Setup!G72),"",Setup!G72)</f>
        <v/>
      </c>
      <c r="J52" s="21" t="str">
        <f>IF(I52="","",VLOOKUP(ROUND(I52/2.20462262,1),LynchFactor!$A$2:$C$1561,3,FALSE))</f>
        <v/>
      </c>
      <c r="K52" s="21" t="str">
        <f>IF(I52="","",VLOOKUP(ROUND(I52/2.20462262,1),LynchFactor!$A$2:$B$1561,2,FALSE))</f>
        <v/>
      </c>
      <c r="L52" s="21" t="str">
        <f t="shared" ca="1" si="8"/>
        <v/>
      </c>
      <c r="M52" s="21" t="str">
        <f>IF(ISBLANK(Setup!H72),"",Setup!H72)</f>
        <v/>
      </c>
      <c r="N52" s="21">
        <f>'Lift #1'!N53</f>
        <v>0</v>
      </c>
      <c r="O52" s="21">
        <f>'Lift #2'!N53</f>
        <v>0</v>
      </c>
      <c r="P52" s="21">
        <f>'Lift #3'!N53</f>
        <v>0</v>
      </c>
      <c r="Q52" s="21">
        <f>'Lift #4'!N53</f>
        <v>0</v>
      </c>
      <c r="R52" s="21">
        <f>'Lift #5'!N53</f>
        <v>0</v>
      </c>
      <c r="S52" s="21">
        <f>'Lift #6'!N53</f>
        <v>0</v>
      </c>
      <c r="T52" s="21">
        <f>'Lift #7'!N53</f>
        <v>0</v>
      </c>
      <c r="U52" s="21">
        <f>'Lift #8'!N53</f>
        <v>0</v>
      </c>
      <c r="V52" s="21">
        <f>'Lift #9'!N53</f>
        <v>0</v>
      </c>
      <c r="W52" s="21">
        <f>'Lift #10'!N53</f>
        <v>0</v>
      </c>
      <c r="X52" s="21">
        <f>'Lift #11'!N53</f>
        <v>0</v>
      </c>
      <c r="Y52" s="21">
        <f>'Lift #12'!$N53</f>
        <v>0</v>
      </c>
      <c r="Z52" s="21">
        <f>'Lift #13'!$N53</f>
        <v>0</v>
      </c>
      <c r="AA52" s="21">
        <f>'Lift #14'!$N53</f>
        <v>0</v>
      </c>
      <c r="AB52" s="21">
        <f>'Lift #15'!$N53</f>
        <v>0</v>
      </c>
      <c r="AC52" s="21">
        <f t="shared" si="2"/>
        <v>0</v>
      </c>
      <c r="AD52" s="21">
        <f t="shared" ca="1" si="9"/>
        <v>0</v>
      </c>
      <c r="AE52" s="21" t="str">
        <f t="shared" ca="1" si="3"/>
        <v/>
      </c>
      <c r="AF52" s="21">
        <f t="shared" si="4"/>
        <v>0</v>
      </c>
      <c r="AG52" s="21" t="str">
        <f t="shared" si="5"/>
        <v/>
      </c>
      <c r="AH52" s="21">
        <f t="shared" si="6"/>
        <v>0</v>
      </c>
      <c r="AI52" s="21" t="str">
        <f t="shared" si="7"/>
        <v/>
      </c>
    </row>
    <row r="53" spans="1:35">
      <c r="A53" s="21">
        <v>50</v>
      </c>
      <c r="B53" s="44" t="str">
        <f>IF(ISBLANK(Setup!B73),"",Setup!B73)</f>
        <v/>
      </c>
      <c r="C53" s="44" t="str">
        <f>IF(ISBLANK(Setup!C73),"",Setup!C73)</f>
        <v/>
      </c>
      <c r="D53" s="21" t="str">
        <f>IF(ISBLANK(Setup!D73),"",Setup!D73)</f>
        <v/>
      </c>
      <c r="E53" s="45" t="str">
        <f>IF(ISBLANK(Setup!E73),"",Setup!E73)</f>
        <v/>
      </c>
      <c r="F53" s="21" t="str">
        <f ca="1">IF(ISBLANK(Setup!F73),"",Setup!F73)</f>
        <v/>
      </c>
      <c r="G53" s="21" t="str">
        <f ca="1">IF(F53="","",VLOOKUP(F53,AgeFactor!$A$1:$C$88,3,FALSE))</f>
        <v/>
      </c>
      <c r="H53" s="21" t="str">
        <f ca="1">IF(F53="","",VLOOKUP(F53,AgeFactor!$A$1:$B$79,2,FALSE))</f>
        <v/>
      </c>
      <c r="I53" s="21" t="str">
        <f>IF(ISBLANK(Setup!G73),"",Setup!G73)</f>
        <v/>
      </c>
      <c r="J53" s="21" t="str">
        <f>IF(I53="","",VLOOKUP(ROUND(I53/2.20462262,1),LynchFactor!$A$2:$C$1561,3,FALSE))</f>
        <v/>
      </c>
      <c r="K53" s="21" t="str">
        <f>IF(I53="","",VLOOKUP(ROUND(I53/2.20462262,1),LynchFactor!$A$2:$B$1561,2,FALSE))</f>
        <v/>
      </c>
      <c r="L53" s="21" t="str">
        <f t="shared" ca="1" si="8"/>
        <v/>
      </c>
      <c r="M53" s="21" t="str">
        <f>IF(ISBLANK(Setup!H73),"",Setup!H73)</f>
        <v/>
      </c>
      <c r="N53" s="21">
        <f>'Lift #1'!N54</f>
        <v>0</v>
      </c>
      <c r="O53" s="21">
        <f>'Lift #2'!N54</f>
        <v>0</v>
      </c>
      <c r="P53" s="21">
        <f>'Lift #3'!N54</f>
        <v>0</v>
      </c>
      <c r="Q53" s="21">
        <f>'Lift #4'!N54</f>
        <v>0</v>
      </c>
      <c r="R53" s="21">
        <f>'Lift #5'!N54</f>
        <v>0</v>
      </c>
      <c r="S53" s="21">
        <f>'Lift #6'!N54</f>
        <v>0</v>
      </c>
      <c r="T53" s="21">
        <f>'Lift #7'!N54</f>
        <v>0</v>
      </c>
      <c r="U53" s="21">
        <f>'Lift #8'!N54</f>
        <v>0</v>
      </c>
      <c r="V53" s="21">
        <f>'Lift #9'!N54</f>
        <v>0</v>
      </c>
      <c r="W53" s="21">
        <f>'Lift #10'!N54</f>
        <v>0</v>
      </c>
      <c r="X53" s="21">
        <f>'Lift #11'!N54</f>
        <v>0</v>
      </c>
      <c r="Y53" s="21">
        <f>'Lift #12'!$N54</f>
        <v>0</v>
      </c>
      <c r="Z53" s="21">
        <f>'Lift #13'!$N54</f>
        <v>0</v>
      </c>
      <c r="AA53" s="21">
        <f>'Lift #14'!$N54</f>
        <v>0</v>
      </c>
      <c r="AB53" s="21">
        <f>'Lift #15'!$N54</f>
        <v>0</v>
      </c>
      <c r="AC53" s="21">
        <f t="shared" si="2"/>
        <v>0</v>
      </c>
      <c r="AD53" s="21">
        <f t="shared" ca="1" si="9"/>
        <v>0</v>
      </c>
      <c r="AE53" s="21" t="str">
        <f t="shared" ca="1" si="3"/>
        <v/>
      </c>
      <c r="AF53" s="21">
        <f t="shared" si="4"/>
        <v>0</v>
      </c>
      <c r="AG53" s="21" t="str">
        <f t="shared" si="5"/>
        <v/>
      </c>
      <c r="AH53" s="21">
        <f t="shared" si="6"/>
        <v>0</v>
      </c>
      <c r="AI53" s="21" t="str">
        <f t="shared" si="7"/>
        <v/>
      </c>
    </row>
  </sheetData>
  <sortState ref="B2:J19">
    <sortCondition ref="D2:D19"/>
    <sortCondition ref="F2:F19"/>
    <sortCondition ref="B2:B19"/>
  </sortState>
  <mergeCells count="1">
    <mergeCell ref="B1:C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
  <sheetViews>
    <sheetView workbookViewId="0">
      <selection activeCell="B8" sqref="B8"/>
    </sheetView>
  </sheetViews>
  <sheetFormatPr defaultRowHeight="14.25"/>
  <cols>
    <col min="1" max="1" width="8.9296875" bestFit="1" customWidth="1"/>
    <col min="2" max="2" width="11.59765625" bestFit="1" customWidth="1"/>
    <col min="3" max="3" width="7.1328125" customWidth="1"/>
    <col min="4" max="4" width="17.265625" bestFit="1" customWidth="1"/>
    <col min="5" max="5" width="18.86328125" bestFit="1" customWidth="1"/>
  </cols>
  <sheetData>
    <row r="3" spans="1:4">
      <c r="A3" s="6" t="s">
        <v>7</v>
      </c>
      <c r="B3" s="6" t="s">
        <v>27</v>
      </c>
      <c r="C3" s="6" t="s">
        <v>2</v>
      </c>
      <c r="D3" t="s">
        <v>16</v>
      </c>
    </row>
    <row r="4" spans="1:4">
      <c r="A4" t="s">
        <v>72</v>
      </c>
      <c r="B4" t="s">
        <v>72</v>
      </c>
      <c r="D4" s="8">
        <v>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
  <sheetViews>
    <sheetView workbookViewId="0">
      <selection activeCell="A4" sqref="A4"/>
    </sheetView>
  </sheetViews>
  <sheetFormatPr defaultRowHeight="14.25"/>
  <cols>
    <col min="1" max="1" width="6.53125" customWidth="1"/>
    <col min="2" max="2" width="17.265625" bestFit="1" customWidth="1"/>
    <col min="3" max="4" width="18.86328125" customWidth="1"/>
    <col min="5" max="5" width="18.86328125" bestFit="1" customWidth="1"/>
  </cols>
  <sheetData>
    <row r="3" spans="1:2">
      <c r="A3" s="6" t="s">
        <v>3</v>
      </c>
      <c r="B3" t="s">
        <v>16</v>
      </c>
    </row>
    <row r="4" spans="1:2">
      <c r="A4" s="66"/>
      <c r="B4" s="8">
        <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topLeftCell="A74" workbookViewId="0">
      <selection activeCell="B89" sqref="B89"/>
    </sheetView>
  </sheetViews>
  <sheetFormatPr defaultRowHeight="14.25"/>
  <sheetData>
    <row r="1" spans="1:8">
      <c r="A1">
        <v>12</v>
      </c>
      <c r="B1">
        <v>1.33</v>
      </c>
      <c r="C1" t="s">
        <v>25</v>
      </c>
    </row>
    <row r="2" spans="1:8">
      <c r="A2">
        <v>13</v>
      </c>
      <c r="B2">
        <v>1.25</v>
      </c>
      <c r="C2" t="s">
        <v>25</v>
      </c>
    </row>
    <row r="3" spans="1:8">
      <c r="A3">
        <v>14</v>
      </c>
      <c r="B3">
        <v>1.2</v>
      </c>
      <c r="C3" t="s">
        <v>25</v>
      </c>
      <c r="H3" s="9" t="s">
        <v>17</v>
      </c>
    </row>
    <row r="4" spans="1:8">
      <c r="A4">
        <v>15</v>
      </c>
      <c r="B4">
        <v>1.1499999999999999</v>
      </c>
      <c r="C4" t="s">
        <v>25</v>
      </c>
      <c r="H4" s="10" t="s">
        <v>18</v>
      </c>
    </row>
    <row r="5" spans="1:8">
      <c r="A5">
        <v>16</v>
      </c>
      <c r="B5">
        <v>1.1000000000000001</v>
      </c>
      <c r="C5" t="s">
        <v>25</v>
      </c>
    </row>
    <row r="6" spans="1:8">
      <c r="A6">
        <v>17</v>
      </c>
      <c r="B6">
        <v>1.05</v>
      </c>
      <c r="C6" t="s">
        <v>25</v>
      </c>
    </row>
    <row r="7" spans="1:8">
      <c r="A7">
        <v>18</v>
      </c>
      <c r="B7">
        <v>1.03</v>
      </c>
      <c r="C7" t="s">
        <v>25</v>
      </c>
    </row>
    <row r="8" spans="1:8">
      <c r="A8">
        <v>19</v>
      </c>
      <c r="B8">
        <v>1.02</v>
      </c>
      <c r="C8" t="s">
        <v>25</v>
      </c>
    </row>
    <row r="9" spans="1:8">
      <c r="A9">
        <v>20</v>
      </c>
      <c r="B9">
        <v>1</v>
      </c>
      <c r="C9" t="s">
        <v>26</v>
      </c>
    </row>
    <row r="10" spans="1:8">
      <c r="A10">
        <v>21</v>
      </c>
      <c r="B10">
        <v>1</v>
      </c>
      <c r="C10" t="s">
        <v>26</v>
      </c>
    </row>
    <row r="11" spans="1:8">
      <c r="A11">
        <v>22</v>
      </c>
      <c r="B11">
        <v>1</v>
      </c>
      <c r="C11" t="s">
        <v>26</v>
      </c>
    </row>
    <row r="12" spans="1:8">
      <c r="A12">
        <v>23</v>
      </c>
      <c r="B12">
        <v>1</v>
      </c>
      <c r="C12" t="s">
        <v>26</v>
      </c>
    </row>
    <row r="13" spans="1:8">
      <c r="A13">
        <v>24</v>
      </c>
      <c r="B13">
        <v>1</v>
      </c>
      <c r="C13" t="s">
        <v>26</v>
      </c>
    </row>
    <row r="14" spans="1:8">
      <c r="A14">
        <v>25</v>
      </c>
      <c r="B14">
        <v>1</v>
      </c>
      <c r="C14" t="s">
        <v>26</v>
      </c>
    </row>
    <row r="15" spans="1:8">
      <c r="A15">
        <v>26</v>
      </c>
      <c r="B15">
        <v>1</v>
      </c>
      <c r="C15" t="s">
        <v>26</v>
      </c>
    </row>
    <row r="16" spans="1:8">
      <c r="A16">
        <v>27</v>
      </c>
      <c r="B16">
        <v>1</v>
      </c>
      <c r="C16" t="s">
        <v>26</v>
      </c>
    </row>
    <row r="17" spans="1:3">
      <c r="A17">
        <v>28</v>
      </c>
      <c r="B17">
        <v>1</v>
      </c>
      <c r="C17" t="s">
        <v>26</v>
      </c>
    </row>
    <row r="18" spans="1:3">
      <c r="A18">
        <v>29</v>
      </c>
      <c r="B18">
        <v>1</v>
      </c>
      <c r="C18" t="s">
        <v>26</v>
      </c>
    </row>
    <row r="19" spans="1:3">
      <c r="A19">
        <v>30</v>
      </c>
      <c r="B19">
        <v>1</v>
      </c>
      <c r="C19" t="s">
        <v>26</v>
      </c>
    </row>
    <row r="20" spans="1:3">
      <c r="A20">
        <v>31</v>
      </c>
      <c r="B20">
        <v>1</v>
      </c>
      <c r="C20" t="s">
        <v>26</v>
      </c>
    </row>
    <row r="21" spans="1:3">
      <c r="A21">
        <v>32</v>
      </c>
      <c r="B21">
        <v>1</v>
      </c>
      <c r="C21" t="s">
        <v>26</v>
      </c>
    </row>
    <row r="22" spans="1:3">
      <c r="A22">
        <v>33</v>
      </c>
      <c r="B22">
        <v>1</v>
      </c>
      <c r="C22" t="s">
        <v>26</v>
      </c>
    </row>
    <row r="23" spans="1:3">
      <c r="A23">
        <v>34</v>
      </c>
      <c r="B23">
        <v>1</v>
      </c>
      <c r="C23" t="s">
        <v>26</v>
      </c>
    </row>
    <row r="24" spans="1:3">
      <c r="A24">
        <v>35</v>
      </c>
      <c r="B24">
        <v>1</v>
      </c>
      <c r="C24" t="s">
        <v>26</v>
      </c>
    </row>
    <row r="25" spans="1:3">
      <c r="A25">
        <v>36</v>
      </c>
      <c r="B25">
        <v>1</v>
      </c>
      <c r="C25" t="s">
        <v>26</v>
      </c>
    </row>
    <row r="26" spans="1:3">
      <c r="A26">
        <v>37</v>
      </c>
      <c r="B26">
        <v>1</v>
      </c>
      <c r="C26" t="s">
        <v>26</v>
      </c>
    </row>
    <row r="27" spans="1:3">
      <c r="A27">
        <v>38</v>
      </c>
      <c r="B27">
        <v>1</v>
      </c>
      <c r="C27" t="s">
        <v>26</v>
      </c>
    </row>
    <row r="28" spans="1:3">
      <c r="A28">
        <v>39</v>
      </c>
      <c r="B28">
        <v>1</v>
      </c>
      <c r="C28" t="s">
        <v>26</v>
      </c>
    </row>
    <row r="29" spans="1:3">
      <c r="A29">
        <v>40</v>
      </c>
      <c r="B29">
        <v>1.01</v>
      </c>
      <c r="C29" t="s">
        <v>46</v>
      </c>
    </row>
    <row r="30" spans="1:3">
      <c r="A30">
        <v>41</v>
      </c>
      <c r="B30">
        <v>1.02</v>
      </c>
      <c r="C30" t="s">
        <v>46</v>
      </c>
    </row>
    <row r="31" spans="1:3">
      <c r="A31">
        <v>42</v>
      </c>
      <c r="B31">
        <v>1.03</v>
      </c>
      <c r="C31" t="s">
        <v>46</v>
      </c>
    </row>
    <row r="32" spans="1:3">
      <c r="A32">
        <v>43</v>
      </c>
      <c r="B32">
        <v>1.04</v>
      </c>
      <c r="C32" t="s">
        <v>46</v>
      </c>
    </row>
    <row r="33" spans="1:3">
      <c r="A33">
        <v>44</v>
      </c>
      <c r="B33">
        <v>1.05</v>
      </c>
      <c r="C33" t="s">
        <v>46</v>
      </c>
    </row>
    <row r="34" spans="1:3">
      <c r="A34">
        <v>45</v>
      </c>
      <c r="B34">
        <v>1.06</v>
      </c>
      <c r="C34" t="s">
        <v>47</v>
      </c>
    </row>
    <row r="35" spans="1:3">
      <c r="A35">
        <v>46</v>
      </c>
      <c r="B35">
        <v>1.07</v>
      </c>
      <c r="C35" t="s">
        <v>47</v>
      </c>
    </row>
    <row r="36" spans="1:3">
      <c r="A36">
        <v>47</v>
      </c>
      <c r="B36">
        <v>1.08</v>
      </c>
      <c r="C36" t="s">
        <v>47</v>
      </c>
    </row>
    <row r="37" spans="1:3">
      <c r="A37">
        <v>48</v>
      </c>
      <c r="B37">
        <v>1.0900000000000001</v>
      </c>
      <c r="C37" t="s">
        <v>47</v>
      </c>
    </row>
    <row r="38" spans="1:3">
      <c r="A38">
        <v>49</v>
      </c>
      <c r="B38">
        <v>1.1000000000000001</v>
      </c>
      <c r="C38" t="s">
        <v>47</v>
      </c>
    </row>
    <row r="39" spans="1:3">
      <c r="A39">
        <v>50</v>
      </c>
      <c r="B39">
        <v>1.1100000000000001</v>
      </c>
      <c r="C39" t="s">
        <v>48</v>
      </c>
    </row>
    <row r="40" spans="1:3">
      <c r="A40">
        <v>51</v>
      </c>
      <c r="B40">
        <v>1.1200000000000001</v>
      </c>
      <c r="C40" t="s">
        <v>48</v>
      </c>
    </row>
    <row r="41" spans="1:3">
      <c r="A41">
        <v>52</v>
      </c>
      <c r="B41">
        <v>1.1300000000000001</v>
      </c>
      <c r="C41" t="s">
        <v>48</v>
      </c>
    </row>
    <row r="42" spans="1:3">
      <c r="A42">
        <v>53</v>
      </c>
      <c r="B42">
        <v>1.1400000000000001</v>
      </c>
      <c r="C42" t="s">
        <v>48</v>
      </c>
    </row>
    <row r="43" spans="1:3">
      <c r="A43">
        <v>54</v>
      </c>
      <c r="B43">
        <v>1.1500000000000001</v>
      </c>
      <c r="C43" t="s">
        <v>48</v>
      </c>
    </row>
    <row r="44" spans="1:3">
      <c r="A44">
        <v>55</v>
      </c>
      <c r="B44">
        <v>1.1600000000000001</v>
      </c>
      <c r="C44" t="s">
        <v>49</v>
      </c>
    </row>
    <row r="45" spans="1:3">
      <c r="A45">
        <v>56</v>
      </c>
      <c r="B45">
        <v>1.1700000000000002</v>
      </c>
      <c r="C45" t="s">
        <v>49</v>
      </c>
    </row>
    <row r="46" spans="1:3">
      <c r="A46">
        <v>57</v>
      </c>
      <c r="B46">
        <v>1.1800000000000002</v>
      </c>
      <c r="C46" t="s">
        <v>49</v>
      </c>
    </row>
    <row r="47" spans="1:3">
      <c r="A47">
        <v>58</v>
      </c>
      <c r="B47">
        <v>1.1900000000000002</v>
      </c>
      <c r="C47" t="s">
        <v>49</v>
      </c>
    </row>
    <row r="48" spans="1:3">
      <c r="A48">
        <v>59</v>
      </c>
      <c r="B48">
        <v>1.2000000000000002</v>
      </c>
      <c r="C48" t="s">
        <v>49</v>
      </c>
    </row>
    <row r="49" spans="1:3">
      <c r="A49">
        <v>60</v>
      </c>
      <c r="B49">
        <v>1.2100000000000002</v>
      </c>
      <c r="C49" t="s">
        <v>50</v>
      </c>
    </row>
    <row r="50" spans="1:3">
      <c r="A50">
        <v>61</v>
      </c>
      <c r="B50">
        <v>1.2200000000000002</v>
      </c>
      <c r="C50" t="s">
        <v>50</v>
      </c>
    </row>
    <row r="51" spans="1:3">
      <c r="A51">
        <v>62</v>
      </c>
      <c r="B51">
        <v>1.2300000000000002</v>
      </c>
      <c r="C51" t="s">
        <v>50</v>
      </c>
    </row>
    <row r="52" spans="1:3">
      <c r="A52">
        <v>63</v>
      </c>
      <c r="B52">
        <v>1.2400000000000002</v>
      </c>
      <c r="C52" t="s">
        <v>50</v>
      </c>
    </row>
    <row r="53" spans="1:3">
      <c r="A53">
        <v>64</v>
      </c>
      <c r="B53">
        <v>1.2500000000000002</v>
      </c>
      <c r="C53" t="s">
        <v>50</v>
      </c>
    </row>
    <row r="54" spans="1:3">
      <c r="A54">
        <v>65</v>
      </c>
      <c r="B54">
        <v>1.2600000000000002</v>
      </c>
      <c r="C54" t="s">
        <v>51</v>
      </c>
    </row>
    <row r="55" spans="1:3">
      <c r="A55">
        <v>66</v>
      </c>
      <c r="B55">
        <v>1.2700000000000002</v>
      </c>
      <c r="C55" t="s">
        <v>51</v>
      </c>
    </row>
    <row r="56" spans="1:3">
      <c r="A56">
        <v>67</v>
      </c>
      <c r="B56">
        <v>1.2800000000000002</v>
      </c>
      <c r="C56" t="s">
        <v>51</v>
      </c>
    </row>
    <row r="57" spans="1:3">
      <c r="A57">
        <v>68</v>
      </c>
      <c r="B57">
        <v>1.2900000000000003</v>
      </c>
      <c r="C57" t="s">
        <v>51</v>
      </c>
    </row>
    <row r="58" spans="1:3">
      <c r="A58">
        <v>69</v>
      </c>
      <c r="B58">
        <v>1.3000000000000003</v>
      </c>
      <c r="C58" t="s">
        <v>51</v>
      </c>
    </row>
    <row r="59" spans="1:3">
      <c r="A59">
        <v>70</v>
      </c>
      <c r="B59">
        <v>1.3100000000000003</v>
      </c>
      <c r="C59" t="s">
        <v>52</v>
      </c>
    </row>
    <row r="60" spans="1:3">
      <c r="A60">
        <v>71</v>
      </c>
      <c r="B60">
        <v>1.3200000000000003</v>
      </c>
      <c r="C60" t="s">
        <v>52</v>
      </c>
    </row>
    <row r="61" spans="1:3">
      <c r="A61">
        <v>72</v>
      </c>
      <c r="B61">
        <v>1.3300000000000003</v>
      </c>
      <c r="C61" t="s">
        <v>52</v>
      </c>
    </row>
    <row r="62" spans="1:3">
      <c r="A62">
        <v>73</v>
      </c>
      <c r="B62">
        <v>1.3400000000000003</v>
      </c>
      <c r="C62" t="s">
        <v>52</v>
      </c>
    </row>
    <row r="63" spans="1:3">
      <c r="A63">
        <v>74</v>
      </c>
      <c r="B63">
        <v>1.3500000000000003</v>
      </c>
      <c r="C63" t="s">
        <v>52</v>
      </c>
    </row>
    <row r="64" spans="1:3">
      <c r="A64">
        <v>75</v>
      </c>
      <c r="B64">
        <v>1.3600000000000003</v>
      </c>
      <c r="C64" t="s">
        <v>53</v>
      </c>
    </row>
    <row r="65" spans="1:3">
      <c r="A65">
        <v>76</v>
      </c>
      <c r="B65">
        <v>1.3700000000000003</v>
      </c>
      <c r="C65" t="s">
        <v>53</v>
      </c>
    </row>
    <row r="66" spans="1:3">
      <c r="A66">
        <v>77</v>
      </c>
      <c r="B66">
        <v>1.3800000000000003</v>
      </c>
      <c r="C66" t="s">
        <v>53</v>
      </c>
    </row>
    <row r="67" spans="1:3">
      <c r="A67">
        <v>78</v>
      </c>
      <c r="B67">
        <v>1.3900000000000003</v>
      </c>
      <c r="C67" t="s">
        <v>53</v>
      </c>
    </row>
    <row r="68" spans="1:3">
      <c r="A68">
        <v>79</v>
      </c>
      <c r="B68">
        <v>1.4000000000000004</v>
      </c>
      <c r="C68" t="s">
        <v>53</v>
      </c>
    </row>
    <row r="69" spans="1:3">
      <c r="A69">
        <v>80</v>
      </c>
      <c r="B69">
        <v>1.4100000000000004</v>
      </c>
      <c r="C69" t="s">
        <v>54</v>
      </c>
    </row>
    <row r="70" spans="1:3">
      <c r="A70">
        <v>81</v>
      </c>
      <c r="B70">
        <v>1.4200000000000004</v>
      </c>
      <c r="C70" t="s">
        <v>54</v>
      </c>
    </row>
    <row r="71" spans="1:3">
      <c r="A71">
        <v>82</v>
      </c>
      <c r="B71">
        <v>1.4300000000000004</v>
      </c>
      <c r="C71" t="s">
        <v>54</v>
      </c>
    </row>
    <row r="72" spans="1:3">
      <c r="A72">
        <v>83</v>
      </c>
      <c r="B72">
        <v>1.4400000000000004</v>
      </c>
      <c r="C72" t="s">
        <v>54</v>
      </c>
    </row>
    <row r="73" spans="1:3">
      <c r="A73">
        <v>84</v>
      </c>
      <c r="B73">
        <v>1.4500000000000004</v>
      </c>
      <c r="C73" t="s">
        <v>54</v>
      </c>
    </row>
    <row r="74" spans="1:3">
      <c r="A74">
        <v>85</v>
      </c>
      <c r="B74">
        <v>1.4600000000000004</v>
      </c>
      <c r="C74" t="s">
        <v>55</v>
      </c>
    </row>
    <row r="75" spans="1:3">
      <c r="A75">
        <v>86</v>
      </c>
      <c r="B75">
        <v>1.4700000000000004</v>
      </c>
      <c r="C75" t="s">
        <v>55</v>
      </c>
    </row>
    <row r="76" spans="1:3">
      <c r="A76">
        <v>87</v>
      </c>
      <c r="B76">
        <v>1.4800000000000004</v>
      </c>
      <c r="C76" t="s">
        <v>55</v>
      </c>
    </row>
    <row r="77" spans="1:3">
      <c r="A77">
        <v>88</v>
      </c>
      <c r="B77">
        <v>1.4900000000000004</v>
      </c>
      <c r="C77" t="s">
        <v>55</v>
      </c>
    </row>
    <row r="78" spans="1:3">
      <c r="A78">
        <v>89</v>
      </c>
      <c r="B78">
        <v>1.5000000000000004</v>
      </c>
      <c r="C78" t="s">
        <v>55</v>
      </c>
    </row>
    <row r="79" spans="1:3">
      <c r="A79">
        <v>90</v>
      </c>
      <c r="B79">
        <v>1.5100000000000005</v>
      </c>
      <c r="C79" t="s">
        <v>56</v>
      </c>
    </row>
    <row r="80" spans="1:3">
      <c r="A80">
        <v>91</v>
      </c>
      <c r="B80">
        <v>1.5200000000000005</v>
      </c>
      <c r="C80" t="s">
        <v>56</v>
      </c>
    </row>
    <row r="81" spans="1:3">
      <c r="A81">
        <v>92</v>
      </c>
      <c r="B81">
        <v>1.5300000000000005</v>
      </c>
      <c r="C81" t="s">
        <v>56</v>
      </c>
    </row>
    <row r="82" spans="1:3">
      <c r="A82">
        <v>93</v>
      </c>
      <c r="B82">
        <v>1.5400000000000005</v>
      </c>
      <c r="C82" t="s">
        <v>56</v>
      </c>
    </row>
    <row r="83" spans="1:3">
      <c r="A83">
        <v>94</v>
      </c>
      <c r="B83">
        <v>1.5500000000000005</v>
      </c>
      <c r="C83" t="s">
        <v>56</v>
      </c>
    </row>
    <row r="84" spans="1:3">
      <c r="A84">
        <v>95</v>
      </c>
      <c r="B84">
        <v>1.5600000000000005</v>
      </c>
      <c r="C84" t="s">
        <v>57</v>
      </c>
    </row>
    <row r="85" spans="1:3">
      <c r="A85">
        <v>96</v>
      </c>
      <c r="B85">
        <v>1.5700000000000005</v>
      </c>
      <c r="C85" t="s">
        <v>57</v>
      </c>
    </row>
    <row r="86" spans="1:3">
      <c r="A86">
        <v>97</v>
      </c>
      <c r="B86">
        <v>1.5800000000000005</v>
      </c>
      <c r="C86" t="s">
        <v>57</v>
      </c>
    </row>
    <row r="87" spans="1:3">
      <c r="A87">
        <v>98</v>
      </c>
      <c r="B87">
        <v>1.5900000000000005</v>
      </c>
      <c r="C87" t="s">
        <v>57</v>
      </c>
    </row>
    <row r="88" spans="1:3">
      <c r="A88">
        <v>99</v>
      </c>
      <c r="B88">
        <v>1.6000000000000005</v>
      </c>
      <c r="C88" t="s">
        <v>57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E2" sqref="E2"/>
    </sheetView>
  </sheetViews>
  <sheetFormatPr defaultRowHeight="14.25"/>
  <sheetData>
    <row r="1" spans="1:5">
      <c r="A1" s="9" t="s">
        <v>17</v>
      </c>
      <c r="B1" t="s">
        <v>35</v>
      </c>
      <c r="C1" t="s">
        <v>9</v>
      </c>
      <c r="E1" t="s">
        <v>75</v>
      </c>
    </row>
    <row r="2" spans="1:5">
      <c r="A2" s="10" t="s">
        <v>18</v>
      </c>
      <c r="B2" t="s">
        <v>36</v>
      </c>
      <c r="C2" t="s">
        <v>8</v>
      </c>
      <c r="E2" t="s">
        <v>76</v>
      </c>
    </row>
    <row r="3" spans="1:5">
      <c r="B3" t="s">
        <v>37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workbookViewId="0">
      <selection activeCell="A2" sqref="A2"/>
    </sheetView>
  </sheetViews>
  <sheetFormatPr defaultRowHeight="12.75"/>
  <cols>
    <col min="1" max="1" width="4.73046875" style="22" customWidth="1"/>
    <col min="2" max="2" width="2.265625" style="22" customWidth="1"/>
    <col min="3" max="3" width="2" style="22" customWidth="1"/>
    <col min="4" max="4" width="55.86328125" style="22" customWidth="1"/>
    <col min="5" max="5" width="16.265625" style="22" customWidth="1"/>
    <col min="6" max="7" width="19.59765625" style="22" customWidth="1"/>
    <col min="8" max="8" width="16.73046875" style="22" customWidth="1"/>
    <col min="9" max="9" width="2.73046875" style="22" customWidth="1"/>
    <col min="10" max="10" width="47.59765625" style="22" customWidth="1"/>
    <col min="11" max="11" width="12.73046875" style="22" customWidth="1"/>
    <col min="12" max="256" width="9.1328125" style="22"/>
    <col min="257" max="257" width="4.73046875" style="22" customWidth="1"/>
    <col min="258" max="258" width="2.265625" style="22" customWidth="1"/>
    <col min="259" max="259" width="2" style="22" customWidth="1"/>
    <col min="260" max="260" width="45.73046875" style="22" customWidth="1"/>
    <col min="261" max="261" width="11.73046875" style="22" customWidth="1"/>
    <col min="262" max="263" width="16.73046875" style="22" customWidth="1"/>
    <col min="264" max="264" width="2.73046875" style="22" customWidth="1"/>
    <col min="265" max="265" width="47.59765625" style="22" customWidth="1"/>
    <col min="266" max="266" width="10.73046875" style="22" customWidth="1"/>
    <col min="267" max="267" width="12.73046875" style="22" customWidth="1"/>
    <col min="268" max="512" width="9.1328125" style="22"/>
    <col min="513" max="513" width="4.73046875" style="22" customWidth="1"/>
    <col min="514" max="514" width="2.265625" style="22" customWidth="1"/>
    <col min="515" max="515" width="2" style="22" customWidth="1"/>
    <col min="516" max="516" width="45.73046875" style="22" customWidth="1"/>
    <col min="517" max="517" width="11.73046875" style="22" customWidth="1"/>
    <col min="518" max="519" width="16.73046875" style="22" customWidth="1"/>
    <col min="520" max="520" width="2.73046875" style="22" customWidth="1"/>
    <col min="521" max="521" width="47.59765625" style="22" customWidth="1"/>
    <col min="522" max="522" width="10.73046875" style="22" customWidth="1"/>
    <col min="523" max="523" width="12.73046875" style="22" customWidth="1"/>
    <col min="524" max="768" width="9.1328125" style="22"/>
    <col min="769" max="769" width="4.73046875" style="22" customWidth="1"/>
    <col min="770" max="770" width="2.265625" style="22" customWidth="1"/>
    <col min="771" max="771" width="2" style="22" customWidth="1"/>
    <col min="772" max="772" width="45.73046875" style="22" customWidth="1"/>
    <col min="773" max="773" width="11.73046875" style="22" customWidth="1"/>
    <col min="774" max="775" width="16.73046875" style="22" customWidth="1"/>
    <col min="776" max="776" width="2.73046875" style="22" customWidth="1"/>
    <col min="777" max="777" width="47.59765625" style="22" customWidth="1"/>
    <col min="778" max="778" width="10.73046875" style="22" customWidth="1"/>
    <col min="779" max="779" width="12.73046875" style="22" customWidth="1"/>
    <col min="780" max="1024" width="9.1328125" style="22"/>
    <col min="1025" max="1025" width="4.73046875" style="22" customWidth="1"/>
    <col min="1026" max="1026" width="2.265625" style="22" customWidth="1"/>
    <col min="1027" max="1027" width="2" style="22" customWidth="1"/>
    <col min="1028" max="1028" width="45.73046875" style="22" customWidth="1"/>
    <col min="1029" max="1029" width="11.73046875" style="22" customWidth="1"/>
    <col min="1030" max="1031" width="16.73046875" style="22" customWidth="1"/>
    <col min="1032" max="1032" width="2.73046875" style="22" customWidth="1"/>
    <col min="1033" max="1033" width="47.59765625" style="22" customWidth="1"/>
    <col min="1034" max="1034" width="10.73046875" style="22" customWidth="1"/>
    <col min="1035" max="1035" width="12.73046875" style="22" customWidth="1"/>
    <col min="1036" max="1280" width="9.1328125" style="22"/>
    <col min="1281" max="1281" width="4.73046875" style="22" customWidth="1"/>
    <col min="1282" max="1282" width="2.265625" style="22" customWidth="1"/>
    <col min="1283" max="1283" width="2" style="22" customWidth="1"/>
    <col min="1284" max="1284" width="45.73046875" style="22" customWidth="1"/>
    <col min="1285" max="1285" width="11.73046875" style="22" customWidth="1"/>
    <col min="1286" max="1287" width="16.73046875" style="22" customWidth="1"/>
    <col min="1288" max="1288" width="2.73046875" style="22" customWidth="1"/>
    <col min="1289" max="1289" width="47.59765625" style="22" customWidth="1"/>
    <col min="1290" max="1290" width="10.73046875" style="22" customWidth="1"/>
    <col min="1291" max="1291" width="12.73046875" style="22" customWidth="1"/>
    <col min="1292" max="1536" width="9.1328125" style="22"/>
    <col min="1537" max="1537" width="4.73046875" style="22" customWidth="1"/>
    <col min="1538" max="1538" width="2.265625" style="22" customWidth="1"/>
    <col min="1539" max="1539" width="2" style="22" customWidth="1"/>
    <col min="1540" max="1540" width="45.73046875" style="22" customWidth="1"/>
    <col min="1541" max="1541" width="11.73046875" style="22" customWidth="1"/>
    <col min="1542" max="1543" width="16.73046875" style="22" customWidth="1"/>
    <col min="1544" max="1544" width="2.73046875" style="22" customWidth="1"/>
    <col min="1545" max="1545" width="47.59765625" style="22" customWidth="1"/>
    <col min="1546" max="1546" width="10.73046875" style="22" customWidth="1"/>
    <col min="1547" max="1547" width="12.73046875" style="22" customWidth="1"/>
    <col min="1548" max="1792" width="9.1328125" style="22"/>
    <col min="1793" max="1793" width="4.73046875" style="22" customWidth="1"/>
    <col min="1794" max="1794" width="2.265625" style="22" customWidth="1"/>
    <col min="1795" max="1795" width="2" style="22" customWidth="1"/>
    <col min="1796" max="1796" width="45.73046875" style="22" customWidth="1"/>
    <col min="1797" max="1797" width="11.73046875" style="22" customWidth="1"/>
    <col min="1798" max="1799" width="16.73046875" style="22" customWidth="1"/>
    <col min="1800" max="1800" width="2.73046875" style="22" customWidth="1"/>
    <col min="1801" max="1801" width="47.59765625" style="22" customWidth="1"/>
    <col min="1802" max="1802" width="10.73046875" style="22" customWidth="1"/>
    <col min="1803" max="1803" width="12.73046875" style="22" customWidth="1"/>
    <col min="1804" max="2048" width="9.1328125" style="22"/>
    <col min="2049" max="2049" width="4.73046875" style="22" customWidth="1"/>
    <col min="2050" max="2050" width="2.265625" style="22" customWidth="1"/>
    <col min="2051" max="2051" width="2" style="22" customWidth="1"/>
    <col min="2052" max="2052" width="45.73046875" style="22" customWidth="1"/>
    <col min="2053" max="2053" width="11.73046875" style="22" customWidth="1"/>
    <col min="2054" max="2055" width="16.73046875" style="22" customWidth="1"/>
    <col min="2056" max="2056" width="2.73046875" style="22" customWidth="1"/>
    <col min="2057" max="2057" width="47.59765625" style="22" customWidth="1"/>
    <col min="2058" max="2058" width="10.73046875" style="22" customWidth="1"/>
    <col min="2059" max="2059" width="12.73046875" style="22" customWidth="1"/>
    <col min="2060" max="2304" width="9.1328125" style="22"/>
    <col min="2305" max="2305" width="4.73046875" style="22" customWidth="1"/>
    <col min="2306" max="2306" width="2.265625" style="22" customWidth="1"/>
    <col min="2307" max="2307" width="2" style="22" customWidth="1"/>
    <col min="2308" max="2308" width="45.73046875" style="22" customWidth="1"/>
    <col min="2309" max="2309" width="11.73046875" style="22" customWidth="1"/>
    <col min="2310" max="2311" width="16.73046875" style="22" customWidth="1"/>
    <col min="2312" max="2312" width="2.73046875" style="22" customWidth="1"/>
    <col min="2313" max="2313" width="47.59765625" style="22" customWidth="1"/>
    <col min="2314" max="2314" width="10.73046875" style="22" customWidth="1"/>
    <col min="2315" max="2315" width="12.73046875" style="22" customWidth="1"/>
    <col min="2316" max="2560" width="9.1328125" style="22"/>
    <col min="2561" max="2561" width="4.73046875" style="22" customWidth="1"/>
    <col min="2562" max="2562" width="2.265625" style="22" customWidth="1"/>
    <col min="2563" max="2563" width="2" style="22" customWidth="1"/>
    <col min="2564" max="2564" width="45.73046875" style="22" customWidth="1"/>
    <col min="2565" max="2565" width="11.73046875" style="22" customWidth="1"/>
    <col min="2566" max="2567" width="16.73046875" style="22" customWidth="1"/>
    <col min="2568" max="2568" width="2.73046875" style="22" customWidth="1"/>
    <col min="2569" max="2569" width="47.59765625" style="22" customWidth="1"/>
    <col min="2570" max="2570" width="10.73046875" style="22" customWidth="1"/>
    <col min="2571" max="2571" width="12.73046875" style="22" customWidth="1"/>
    <col min="2572" max="2816" width="9.1328125" style="22"/>
    <col min="2817" max="2817" width="4.73046875" style="22" customWidth="1"/>
    <col min="2818" max="2818" width="2.265625" style="22" customWidth="1"/>
    <col min="2819" max="2819" width="2" style="22" customWidth="1"/>
    <col min="2820" max="2820" width="45.73046875" style="22" customWidth="1"/>
    <col min="2821" max="2821" width="11.73046875" style="22" customWidth="1"/>
    <col min="2822" max="2823" width="16.73046875" style="22" customWidth="1"/>
    <col min="2824" max="2824" width="2.73046875" style="22" customWidth="1"/>
    <col min="2825" max="2825" width="47.59765625" style="22" customWidth="1"/>
    <col min="2826" max="2826" width="10.73046875" style="22" customWidth="1"/>
    <col min="2827" max="2827" width="12.73046875" style="22" customWidth="1"/>
    <col min="2828" max="3072" width="9.1328125" style="22"/>
    <col min="3073" max="3073" width="4.73046875" style="22" customWidth="1"/>
    <col min="3074" max="3074" width="2.265625" style="22" customWidth="1"/>
    <col min="3075" max="3075" width="2" style="22" customWidth="1"/>
    <col min="3076" max="3076" width="45.73046875" style="22" customWidth="1"/>
    <col min="3077" max="3077" width="11.73046875" style="22" customWidth="1"/>
    <col min="3078" max="3079" width="16.73046875" style="22" customWidth="1"/>
    <col min="3080" max="3080" width="2.73046875" style="22" customWidth="1"/>
    <col min="3081" max="3081" width="47.59765625" style="22" customWidth="1"/>
    <col min="3082" max="3082" width="10.73046875" style="22" customWidth="1"/>
    <col min="3083" max="3083" width="12.73046875" style="22" customWidth="1"/>
    <col min="3084" max="3328" width="9.1328125" style="22"/>
    <col min="3329" max="3329" width="4.73046875" style="22" customWidth="1"/>
    <col min="3330" max="3330" width="2.265625" style="22" customWidth="1"/>
    <col min="3331" max="3331" width="2" style="22" customWidth="1"/>
    <col min="3332" max="3332" width="45.73046875" style="22" customWidth="1"/>
    <col min="3333" max="3333" width="11.73046875" style="22" customWidth="1"/>
    <col min="3334" max="3335" width="16.73046875" style="22" customWidth="1"/>
    <col min="3336" max="3336" width="2.73046875" style="22" customWidth="1"/>
    <col min="3337" max="3337" width="47.59765625" style="22" customWidth="1"/>
    <col min="3338" max="3338" width="10.73046875" style="22" customWidth="1"/>
    <col min="3339" max="3339" width="12.73046875" style="22" customWidth="1"/>
    <col min="3340" max="3584" width="9.1328125" style="22"/>
    <col min="3585" max="3585" width="4.73046875" style="22" customWidth="1"/>
    <col min="3586" max="3586" width="2.265625" style="22" customWidth="1"/>
    <col min="3587" max="3587" width="2" style="22" customWidth="1"/>
    <col min="3588" max="3588" width="45.73046875" style="22" customWidth="1"/>
    <col min="3589" max="3589" width="11.73046875" style="22" customWidth="1"/>
    <col min="3590" max="3591" width="16.73046875" style="22" customWidth="1"/>
    <col min="3592" max="3592" width="2.73046875" style="22" customWidth="1"/>
    <col min="3593" max="3593" width="47.59765625" style="22" customWidth="1"/>
    <col min="3594" max="3594" width="10.73046875" style="22" customWidth="1"/>
    <col min="3595" max="3595" width="12.73046875" style="22" customWidth="1"/>
    <col min="3596" max="3840" width="9.1328125" style="22"/>
    <col min="3841" max="3841" width="4.73046875" style="22" customWidth="1"/>
    <col min="3842" max="3842" width="2.265625" style="22" customWidth="1"/>
    <col min="3843" max="3843" width="2" style="22" customWidth="1"/>
    <col min="3844" max="3844" width="45.73046875" style="22" customWidth="1"/>
    <col min="3845" max="3845" width="11.73046875" style="22" customWidth="1"/>
    <col min="3846" max="3847" width="16.73046875" style="22" customWidth="1"/>
    <col min="3848" max="3848" width="2.73046875" style="22" customWidth="1"/>
    <col min="3849" max="3849" width="47.59765625" style="22" customWidth="1"/>
    <col min="3850" max="3850" width="10.73046875" style="22" customWidth="1"/>
    <col min="3851" max="3851" width="12.73046875" style="22" customWidth="1"/>
    <col min="3852" max="4096" width="9.1328125" style="22"/>
    <col min="4097" max="4097" width="4.73046875" style="22" customWidth="1"/>
    <col min="4098" max="4098" width="2.265625" style="22" customWidth="1"/>
    <col min="4099" max="4099" width="2" style="22" customWidth="1"/>
    <col min="4100" max="4100" width="45.73046875" style="22" customWidth="1"/>
    <col min="4101" max="4101" width="11.73046875" style="22" customWidth="1"/>
    <col min="4102" max="4103" width="16.73046875" style="22" customWidth="1"/>
    <col min="4104" max="4104" width="2.73046875" style="22" customWidth="1"/>
    <col min="4105" max="4105" width="47.59765625" style="22" customWidth="1"/>
    <col min="4106" max="4106" width="10.73046875" style="22" customWidth="1"/>
    <col min="4107" max="4107" width="12.73046875" style="22" customWidth="1"/>
    <col min="4108" max="4352" width="9.1328125" style="22"/>
    <col min="4353" max="4353" width="4.73046875" style="22" customWidth="1"/>
    <col min="4354" max="4354" width="2.265625" style="22" customWidth="1"/>
    <col min="4355" max="4355" width="2" style="22" customWidth="1"/>
    <col min="4356" max="4356" width="45.73046875" style="22" customWidth="1"/>
    <col min="4357" max="4357" width="11.73046875" style="22" customWidth="1"/>
    <col min="4358" max="4359" width="16.73046875" style="22" customWidth="1"/>
    <col min="4360" max="4360" width="2.73046875" style="22" customWidth="1"/>
    <col min="4361" max="4361" width="47.59765625" style="22" customWidth="1"/>
    <col min="4362" max="4362" width="10.73046875" style="22" customWidth="1"/>
    <col min="4363" max="4363" width="12.73046875" style="22" customWidth="1"/>
    <col min="4364" max="4608" width="9.1328125" style="22"/>
    <col min="4609" max="4609" width="4.73046875" style="22" customWidth="1"/>
    <col min="4610" max="4610" width="2.265625" style="22" customWidth="1"/>
    <col min="4611" max="4611" width="2" style="22" customWidth="1"/>
    <col min="4612" max="4612" width="45.73046875" style="22" customWidth="1"/>
    <col min="4613" max="4613" width="11.73046875" style="22" customWidth="1"/>
    <col min="4614" max="4615" width="16.73046875" style="22" customWidth="1"/>
    <col min="4616" max="4616" width="2.73046875" style="22" customWidth="1"/>
    <col min="4617" max="4617" width="47.59765625" style="22" customWidth="1"/>
    <col min="4618" max="4618" width="10.73046875" style="22" customWidth="1"/>
    <col min="4619" max="4619" width="12.73046875" style="22" customWidth="1"/>
    <col min="4620" max="4864" width="9.1328125" style="22"/>
    <col min="4865" max="4865" width="4.73046875" style="22" customWidth="1"/>
    <col min="4866" max="4866" width="2.265625" style="22" customWidth="1"/>
    <col min="4867" max="4867" width="2" style="22" customWidth="1"/>
    <col min="4868" max="4868" width="45.73046875" style="22" customWidth="1"/>
    <col min="4869" max="4869" width="11.73046875" style="22" customWidth="1"/>
    <col min="4870" max="4871" width="16.73046875" style="22" customWidth="1"/>
    <col min="4872" max="4872" width="2.73046875" style="22" customWidth="1"/>
    <col min="4873" max="4873" width="47.59765625" style="22" customWidth="1"/>
    <col min="4874" max="4874" width="10.73046875" style="22" customWidth="1"/>
    <col min="4875" max="4875" width="12.73046875" style="22" customWidth="1"/>
    <col min="4876" max="5120" width="9.1328125" style="22"/>
    <col min="5121" max="5121" width="4.73046875" style="22" customWidth="1"/>
    <col min="5122" max="5122" width="2.265625" style="22" customWidth="1"/>
    <col min="5123" max="5123" width="2" style="22" customWidth="1"/>
    <col min="5124" max="5124" width="45.73046875" style="22" customWidth="1"/>
    <col min="5125" max="5125" width="11.73046875" style="22" customWidth="1"/>
    <col min="5126" max="5127" width="16.73046875" style="22" customWidth="1"/>
    <col min="5128" max="5128" width="2.73046875" style="22" customWidth="1"/>
    <col min="5129" max="5129" width="47.59765625" style="22" customWidth="1"/>
    <col min="5130" max="5130" width="10.73046875" style="22" customWidth="1"/>
    <col min="5131" max="5131" width="12.73046875" style="22" customWidth="1"/>
    <col min="5132" max="5376" width="9.1328125" style="22"/>
    <col min="5377" max="5377" width="4.73046875" style="22" customWidth="1"/>
    <col min="5378" max="5378" width="2.265625" style="22" customWidth="1"/>
    <col min="5379" max="5379" width="2" style="22" customWidth="1"/>
    <col min="5380" max="5380" width="45.73046875" style="22" customWidth="1"/>
    <col min="5381" max="5381" width="11.73046875" style="22" customWidth="1"/>
    <col min="5382" max="5383" width="16.73046875" style="22" customWidth="1"/>
    <col min="5384" max="5384" width="2.73046875" style="22" customWidth="1"/>
    <col min="5385" max="5385" width="47.59765625" style="22" customWidth="1"/>
    <col min="5386" max="5386" width="10.73046875" style="22" customWidth="1"/>
    <col min="5387" max="5387" width="12.73046875" style="22" customWidth="1"/>
    <col min="5388" max="5632" width="9.1328125" style="22"/>
    <col min="5633" max="5633" width="4.73046875" style="22" customWidth="1"/>
    <col min="5634" max="5634" width="2.265625" style="22" customWidth="1"/>
    <col min="5635" max="5635" width="2" style="22" customWidth="1"/>
    <col min="5636" max="5636" width="45.73046875" style="22" customWidth="1"/>
    <col min="5637" max="5637" width="11.73046875" style="22" customWidth="1"/>
    <col min="5638" max="5639" width="16.73046875" style="22" customWidth="1"/>
    <col min="5640" max="5640" width="2.73046875" style="22" customWidth="1"/>
    <col min="5641" max="5641" width="47.59765625" style="22" customWidth="1"/>
    <col min="5642" max="5642" width="10.73046875" style="22" customWidth="1"/>
    <col min="5643" max="5643" width="12.73046875" style="22" customWidth="1"/>
    <col min="5644" max="5888" width="9.1328125" style="22"/>
    <col min="5889" max="5889" width="4.73046875" style="22" customWidth="1"/>
    <col min="5890" max="5890" width="2.265625" style="22" customWidth="1"/>
    <col min="5891" max="5891" width="2" style="22" customWidth="1"/>
    <col min="5892" max="5892" width="45.73046875" style="22" customWidth="1"/>
    <col min="5893" max="5893" width="11.73046875" style="22" customWidth="1"/>
    <col min="5894" max="5895" width="16.73046875" style="22" customWidth="1"/>
    <col min="5896" max="5896" width="2.73046875" style="22" customWidth="1"/>
    <col min="5897" max="5897" width="47.59765625" style="22" customWidth="1"/>
    <col min="5898" max="5898" width="10.73046875" style="22" customWidth="1"/>
    <col min="5899" max="5899" width="12.73046875" style="22" customWidth="1"/>
    <col min="5900" max="6144" width="9.1328125" style="22"/>
    <col min="6145" max="6145" width="4.73046875" style="22" customWidth="1"/>
    <col min="6146" max="6146" width="2.265625" style="22" customWidth="1"/>
    <col min="6147" max="6147" width="2" style="22" customWidth="1"/>
    <col min="6148" max="6148" width="45.73046875" style="22" customWidth="1"/>
    <col min="6149" max="6149" width="11.73046875" style="22" customWidth="1"/>
    <col min="6150" max="6151" width="16.73046875" style="22" customWidth="1"/>
    <col min="6152" max="6152" width="2.73046875" style="22" customWidth="1"/>
    <col min="6153" max="6153" width="47.59765625" style="22" customWidth="1"/>
    <col min="6154" max="6154" width="10.73046875" style="22" customWidth="1"/>
    <col min="6155" max="6155" width="12.73046875" style="22" customWidth="1"/>
    <col min="6156" max="6400" width="9.1328125" style="22"/>
    <col min="6401" max="6401" width="4.73046875" style="22" customWidth="1"/>
    <col min="6402" max="6402" width="2.265625" style="22" customWidth="1"/>
    <col min="6403" max="6403" width="2" style="22" customWidth="1"/>
    <col min="6404" max="6404" width="45.73046875" style="22" customWidth="1"/>
    <col min="6405" max="6405" width="11.73046875" style="22" customWidth="1"/>
    <col min="6406" max="6407" width="16.73046875" style="22" customWidth="1"/>
    <col min="6408" max="6408" width="2.73046875" style="22" customWidth="1"/>
    <col min="6409" max="6409" width="47.59765625" style="22" customWidth="1"/>
    <col min="6410" max="6410" width="10.73046875" style="22" customWidth="1"/>
    <col min="6411" max="6411" width="12.73046875" style="22" customWidth="1"/>
    <col min="6412" max="6656" width="9.1328125" style="22"/>
    <col min="6657" max="6657" width="4.73046875" style="22" customWidth="1"/>
    <col min="6658" max="6658" width="2.265625" style="22" customWidth="1"/>
    <col min="6659" max="6659" width="2" style="22" customWidth="1"/>
    <col min="6660" max="6660" width="45.73046875" style="22" customWidth="1"/>
    <col min="6661" max="6661" width="11.73046875" style="22" customWidth="1"/>
    <col min="6662" max="6663" width="16.73046875" style="22" customWidth="1"/>
    <col min="6664" max="6664" width="2.73046875" style="22" customWidth="1"/>
    <col min="6665" max="6665" width="47.59765625" style="22" customWidth="1"/>
    <col min="6666" max="6666" width="10.73046875" style="22" customWidth="1"/>
    <col min="6667" max="6667" width="12.73046875" style="22" customWidth="1"/>
    <col min="6668" max="6912" width="9.1328125" style="22"/>
    <col min="6913" max="6913" width="4.73046875" style="22" customWidth="1"/>
    <col min="6914" max="6914" width="2.265625" style="22" customWidth="1"/>
    <col min="6915" max="6915" width="2" style="22" customWidth="1"/>
    <col min="6916" max="6916" width="45.73046875" style="22" customWidth="1"/>
    <col min="6917" max="6917" width="11.73046875" style="22" customWidth="1"/>
    <col min="6918" max="6919" width="16.73046875" style="22" customWidth="1"/>
    <col min="6920" max="6920" width="2.73046875" style="22" customWidth="1"/>
    <col min="6921" max="6921" width="47.59765625" style="22" customWidth="1"/>
    <col min="6922" max="6922" width="10.73046875" style="22" customWidth="1"/>
    <col min="6923" max="6923" width="12.73046875" style="22" customWidth="1"/>
    <col min="6924" max="7168" width="9.1328125" style="22"/>
    <col min="7169" max="7169" width="4.73046875" style="22" customWidth="1"/>
    <col min="7170" max="7170" width="2.265625" style="22" customWidth="1"/>
    <col min="7171" max="7171" width="2" style="22" customWidth="1"/>
    <col min="7172" max="7172" width="45.73046875" style="22" customWidth="1"/>
    <col min="7173" max="7173" width="11.73046875" style="22" customWidth="1"/>
    <col min="7174" max="7175" width="16.73046875" style="22" customWidth="1"/>
    <col min="7176" max="7176" width="2.73046875" style="22" customWidth="1"/>
    <col min="7177" max="7177" width="47.59765625" style="22" customWidth="1"/>
    <col min="7178" max="7178" width="10.73046875" style="22" customWidth="1"/>
    <col min="7179" max="7179" width="12.73046875" style="22" customWidth="1"/>
    <col min="7180" max="7424" width="9.1328125" style="22"/>
    <col min="7425" max="7425" width="4.73046875" style="22" customWidth="1"/>
    <col min="7426" max="7426" width="2.265625" style="22" customWidth="1"/>
    <col min="7427" max="7427" width="2" style="22" customWidth="1"/>
    <col min="7428" max="7428" width="45.73046875" style="22" customWidth="1"/>
    <col min="7429" max="7429" width="11.73046875" style="22" customWidth="1"/>
    <col min="7430" max="7431" width="16.73046875" style="22" customWidth="1"/>
    <col min="7432" max="7432" width="2.73046875" style="22" customWidth="1"/>
    <col min="7433" max="7433" width="47.59765625" style="22" customWidth="1"/>
    <col min="7434" max="7434" width="10.73046875" style="22" customWidth="1"/>
    <col min="7435" max="7435" width="12.73046875" style="22" customWidth="1"/>
    <col min="7436" max="7680" width="9.1328125" style="22"/>
    <col min="7681" max="7681" width="4.73046875" style="22" customWidth="1"/>
    <col min="7682" max="7682" width="2.265625" style="22" customWidth="1"/>
    <col min="7683" max="7683" width="2" style="22" customWidth="1"/>
    <col min="7684" max="7684" width="45.73046875" style="22" customWidth="1"/>
    <col min="7685" max="7685" width="11.73046875" style="22" customWidth="1"/>
    <col min="7686" max="7687" width="16.73046875" style="22" customWidth="1"/>
    <col min="7688" max="7688" width="2.73046875" style="22" customWidth="1"/>
    <col min="7689" max="7689" width="47.59765625" style="22" customWidth="1"/>
    <col min="7690" max="7690" width="10.73046875" style="22" customWidth="1"/>
    <col min="7691" max="7691" width="12.73046875" style="22" customWidth="1"/>
    <col min="7692" max="7936" width="9.1328125" style="22"/>
    <col min="7937" max="7937" width="4.73046875" style="22" customWidth="1"/>
    <col min="7938" max="7938" width="2.265625" style="22" customWidth="1"/>
    <col min="7939" max="7939" width="2" style="22" customWidth="1"/>
    <col min="7940" max="7940" width="45.73046875" style="22" customWidth="1"/>
    <col min="7941" max="7941" width="11.73046875" style="22" customWidth="1"/>
    <col min="7942" max="7943" width="16.73046875" style="22" customWidth="1"/>
    <col min="7944" max="7944" width="2.73046875" style="22" customWidth="1"/>
    <col min="7945" max="7945" width="47.59765625" style="22" customWidth="1"/>
    <col min="7946" max="7946" width="10.73046875" style="22" customWidth="1"/>
    <col min="7947" max="7947" width="12.73046875" style="22" customWidth="1"/>
    <col min="7948" max="8192" width="9.1328125" style="22"/>
    <col min="8193" max="8193" width="4.73046875" style="22" customWidth="1"/>
    <col min="8194" max="8194" width="2.265625" style="22" customWidth="1"/>
    <col min="8195" max="8195" width="2" style="22" customWidth="1"/>
    <col min="8196" max="8196" width="45.73046875" style="22" customWidth="1"/>
    <col min="8197" max="8197" width="11.73046875" style="22" customWidth="1"/>
    <col min="8198" max="8199" width="16.73046875" style="22" customWidth="1"/>
    <col min="8200" max="8200" width="2.73046875" style="22" customWidth="1"/>
    <col min="8201" max="8201" width="47.59765625" style="22" customWidth="1"/>
    <col min="8202" max="8202" width="10.73046875" style="22" customWidth="1"/>
    <col min="8203" max="8203" width="12.73046875" style="22" customWidth="1"/>
    <col min="8204" max="8448" width="9.1328125" style="22"/>
    <col min="8449" max="8449" width="4.73046875" style="22" customWidth="1"/>
    <col min="8450" max="8450" width="2.265625" style="22" customWidth="1"/>
    <col min="8451" max="8451" width="2" style="22" customWidth="1"/>
    <col min="8452" max="8452" width="45.73046875" style="22" customWidth="1"/>
    <col min="8453" max="8453" width="11.73046875" style="22" customWidth="1"/>
    <col min="8454" max="8455" width="16.73046875" style="22" customWidth="1"/>
    <col min="8456" max="8456" width="2.73046875" style="22" customWidth="1"/>
    <col min="8457" max="8457" width="47.59765625" style="22" customWidth="1"/>
    <col min="8458" max="8458" width="10.73046875" style="22" customWidth="1"/>
    <col min="8459" max="8459" width="12.73046875" style="22" customWidth="1"/>
    <col min="8460" max="8704" width="9.1328125" style="22"/>
    <col min="8705" max="8705" width="4.73046875" style="22" customWidth="1"/>
    <col min="8706" max="8706" width="2.265625" style="22" customWidth="1"/>
    <col min="8707" max="8707" width="2" style="22" customWidth="1"/>
    <col min="8708" max="8708" width="45.73046875" style="22" customWidth="1"/>
    <col min="8709" max="8709" width="11.73046875" style="22" customWidth="1"/>
    <col min="8710" max="8711" width="16.73046875" style="22" customWidth="1"/>
    <col min="8712" max="8712" width="2.73046875" style="22" customWidth="1"/>
    <col min="8713" max="8713" width="47.59765625" style="22" customWidth="1"/>
    <col min="8714" max="8714" width="10.73046875" style="22" customWidth="1"/>
    <col min="8715" max="8715" width="12.73046875" style="22" customWidth="1"/>
    <col min="8716" max="8960" width="9.1328125" style="22"/>
    <col min="8961" max="8961" width="4.73046875" style="22" customWidth="1"/>
    <col min="8962" max="8962" width="2.265625" style="22" customWidth="1"/>
    <col min="8963" max="8963" width="2" style="22" customWidth="1"/>
    <col min="8964" max="8964" width="45.73046875" style="22" customWidth="1"/>
    <col min="8965" max="8965" width="11.73046875" style="22" customWidth="1"/>
    <col min="8966" max="8967" width="16.73046875" style="22" customWidth="1"/>
    <col min="8968" max="8968" width="2.73046875" style="22" customWidth="1"/>
    <col min="8969" max="8969" width="47.59765625" style="22" customWidth="1"/>
    <col min="8970" max="8970" width="10.73046875" style="22" customWidth="1"/>
    <col min="8971" max="8971" width="12.73046875" style="22" customWidth="1"/>
    <col min="8972" max="9216" width="9.1328125" style="22"/>
    <col min="9217" max="9217" width="4.73046875" style="22" customWidth="1"/>
    <col min="9218" max="9218" width="2.265625" style="22" customWidth="1"/>
    <col min="9219" max="9219" width="2" style="22" customWidth="1"/>
    <col min="9220" max="9220" width="45.73046875" style="22" customWidth="1"/>
    <col min="9221" max="9221" width="11.73046875" style="22" customWidth="1"/>
    <col min="9222" max="9223" width="16.73046875" style="22" customWidth="1"/>
    <col min="9224" max="9224" width="2.73046875" style="22" customWidth="1"/>
    <col min="9225" max="9225" width="47.59765625" style="22" customWidth="1"/>
    <col min="9226" max="9226" width="10.73046875" style="22" customWidth="1"/>
    <col min="9227" max="9227" width="12.73046875" style="22" customWidth="1"/>
    <col min="9228" max="9472" width="9.1328125" style="22"/>
    <col min="9473" max="9473" width="4.73046875" style="22" customWidth="1"/>
    <col min="9474" max="9474" width="2.265625" style="22" customWidth="1"/>
    <col min="9475" max="9475" width="2" style="22" customWidth="1"/>
    <col min="9476" max="9476" width="45.73046875" style="22" customWidth="1"/>
    <col min="9477" max="9477" width="11.73046875" style="22" customWidth="1"/>
    <col min="9478" max="9479" width="16.73046875" style="22" customWidth="1"/>
    <col min="9480" max="9480" width="2.73046875" style="22" customWidth="1"/>
    <col min="9481" max="9481" width="47.59765625" style="22" customWidth="1"/>
    <col min="9482" max="9482" width="10.73046875" style="22" customWidth="1"/>
    <col min="9483" max="9483" width="12.73046875" style="22" customWidth="1"/>
    <col min="9484" max="9728" width="9.1328125" style="22"/>
    <col min="9729" max="9729" width="4.73046875" style="22" customWidth="1"/>
    <col min="9730" max="9730" width="2.265625" style="22" customWidth="1"/>
    <col min="9731" max="9731" width="2" style="22" customWidth="1"/>
    <col min="9732" max="9732" width="45.73046875" style="22" customWidth="1"/>
    <col min="9733" max="9733" width="11.73046875" style="22" customWidth="1"/>
    <col min="9734" max="9735" width="16.73046875" style="22" customWidth="1"/>
    <col min="9736" max="9736" width="2.73046875" style="22" customWidth="1"/>
    <col min="9737" max="9737" width="47.59765625" style="22" customWidth="1"/>
    <col min="9738" max="9738" width="10.73046875" style="22" customWidth="1"/>
    <col min="9739" max="9739" width="12.73046875" style="22" customWidth="1"/>
    <col min="9740" max="9984" width="9.1328125" style="22"/>
    <col min="9985" max="9985" width="4.73046875" style="22" customWidth="1"/>
    <col min="9986" max="9986" width="2.265625" style="22" customWidth="1"/>
    <col min="9987" max="9987" width="2" style="22" customWidth="1"/>
    <col min="9988" max="9988" width="45.73046875" style="22" customWidth="1"/>
    <col min="9989" max="9989" width="11.73046875" style="22" customWidth="1"/>
    <col min="9990" max="9991" width="16.73046875" style="22" customWidth="1"/>
    <col min="9992" max="9992" width="2.73046875" style="22" customWidth="1"/>
    <col min="9993" max="9993" width="47.59765625" style="22" customWidth="1"/>
    <col min="9994" max="9994" width="10.73046875" style="22" customWidth="1"/>
    <col min="9995" max="9995" width="12.73046875" style="22" customWidth="1"/>
    <col min="9996" max="10240" width="9.1328125" style="22"/>
    <col min="10241" max="10241" width="4.73046875" style="22" customWidth="1"/>
    <col min="10242" max="10242" width="2.265625" style="22" customWidth="1"/>
    <col min="10243" max="10243" width="2" style="22" customWidth="1"/>
    <col min="10244" max="10244" width="45.73046875" style="22" customWidth="1"/>
    <col min="10245" max="10245" width="11.73046875" style="22" customWidth="1"/>
    <col min="10246" max="10247" width="16.73046875" style="22" customWidth="1"/>
    <col min="10248" max="10248" width="2.73046875" style="22" customWidth="1"/>
    <col min="10249" max="10249" width="47.59765625" style="22" customWidth="1"/>
    <col min="10250" max="10250" width="10.73046875" style="22" customWidth="1"/>
    <col min="10251" max="10251" width="12.73046875" style="22" customWidth="1"/>
    <col min="10252" max="10496" width="9.1328125" style="22"/>
    <col min="10497" max="10497" width="4.73046875" style="22" customWidth="1"/>
    <col min="10498" max="10498" width="2.265625" style="22" customWidth="1"/>
    <col min="10499" max="10499" width="2" style="22" customWidth="1"/>
    <col min="10500" max="10500" width="45.73046875" style="22" customWidth="1"/>
    <col min="10501" max="10501" width="11.73046875" style="22" customWidth="1"/>
    <col min="10502" max="10503" width="16.73046875" style="22" customWidth="1"/>
    <col min="10504" max="10504" width="2.73046875" style="22" customWidth="1"/>
    <col min="10505" max="10505" width="47.59765625" style="22" customWidth="1"/>
    <col min="10506" max="10506" width="10.73046875" style="22" customWidth="1"/>
    <col min="10507" max="10507" width="12.73046875" style="22" customWidth="1"/>
    <col min="10508" max="10752" width="9.1328125" style="22"/>
    <col min="10753" max="10753" width="4.73046875" style="22" customWidth="1"/>
    <col min="10754" max="10754" width="2.265625" style="22" customWidth="1"/>
    <col min="10755" max="10755" width="2" style="22" customWidth="1"/>
    <col min="10756" max="10756" width="45.73046875" style="22" customWidth="1"/>
    <col min="10757" max="10757" width="11.73046875" style="22" customWidth="1"/>
    <col min="10758" max="10759" width="16.73046875" style="22" customWidth="1"/>
    <col min="10760" max="10760" width="2.73046875" style="22" customWidth="1"/>
    <col min="10761" max="10761" width="47.59765625" style="22" customWidth="1"/>
    <col min="10762" max="10762" width="10.73046875" style="22" customWidth="1"/>
    <col min="10763" max="10763" width="12.73046875" style="22" customWidth="1"/>
    <col min="10764" max="11008" width="9.1328125" style="22"/>
    <col min="11009" max="11009" width="4.73046875" style="22" customWidth="1"/>
    <col min="11010" max="11010" width="2.265625" style="22" customWidth="1"/>
    <col min="11011" max="11011" width="2" style="22" customWidth="1"/>
    <col min="11012" max="11012" width="45.73046875" style="22" customWidth="1"/>
    <col min="11013" max="11013" width="11.73046875" style="22" customWidth="1"/>
    <col min="11014" max="11015" width="16.73046875" style="22" customWidth="1"/>
    <col min="11016" max="11016" width="2.73046875" style="22" customWidth="1"/>
    <col min="11017" max="11017" width="47.59765625" style="22" customWidth="1"/>
    <col min="11018" max="11018" width="10.73046875" style="22" customWidth="1"/>
    <col min="11019" max="11019" width="12.73046875" style="22" customWidth="1"/>
    <col min="11020" max="11264" width="9.1328125" style="22"/>
    <col min="11265" max="11265" width="4.73046875" style="22" customWidth="1"/>
    <col min="11266" max="11266" width="2.265625" style="22" customWidth="1"/>
    <col min="11267" max="11267" width="2" style="22" customWidth="1"/>
    <col min="11268" max="11268" width="45.73046875" style="22" customWidth="1"/>
    <col min="11269" max="11269" width="11.73046875" style="22" customWidth="1"/>
    <col min="11270" max="11271" width="16.73046875" style="22" customWidth="1"/>
    <col min="11272" max="11272" width="2.73046875" style="22" customWidth="1"/>
    <col min="11273" max="11273" width="47.59765625" style="22" customWidth="1"/>
    <col min="11274" max="11274" width="10.73046875" style="22" customWidth="1"/>
    <col min="11275" max="11275" width="12.73046875" style="22" customWidth="1"/>
    <col min="11276" max="11520" width="9.1328125" style="22"/>
    <col min="11521" max="11521" width="4.73046875" style="22" customWidth="1"/>
    <col min="11522" max="11522" width="2.265625" style="22" customWidth="1"/>
    <col min="11523" max="11523" width="2" style="22" customWidth="1"/>
    <col min="11524" max="11524" width="45.73046875" style="22" customWidth="1"/>
    <col min="11525" max="11525" width="11.73046875" style="22" customWidth="1"/>
    <col min="11526" max="11527" width="16.73046875" style="22" customWidth="1"/>
    <col min="11528" max="11528" width="2.73046875" style="22" customWidth="1"/>
    <col min="11529" max="11529" width="47.59765625" style="22" customWidth="1"/>
    <col min="11530" max="11530" width="10.73046875" style="22" customWidth="1"/>
    <col min="11531" max="11531" width="12.73046875" style="22" customWidth="1"/>
    <col min="11532" max="11776" width="9.1328125" style="22"/>
    <col min="11777" max="11777" width="4.73046875" style="22" customWidth="1"/>
    <col min="11778" max="11778" width="2.265625" style="22" customWidth="1"/>
    <col min="11779" max="11779" width="2" style="22" customWidth="1"/>
    <col min="11780" max="11780" width="45.73046875" style="22" customWidth="1"/>
    <col min="11781" max="11781" width="11.73046875" style="22" customWidth="1"/>
    <col min="11782" max="11783" width="16.73046875" style="22" customWidth="1"/>
    <col min="11784" max="11784" width="2.73046875" style="22" customWidth="1"/>
    <col min="11785" max="11785" width="47.59765625" style="22" customWidth="1"/>
    <col min="11786" max="11786" width="10.73046875" style="22" customWidth="1"/>
    <col min="11787" max="11787" width="12.73046875" style="22" customWidth="1"/>
    <col min="11788" max="12032" width="9.1328125" style="22"/>
    <col min="12033" max="12033" width="4.73046875" style="22" customWidth="1"/>
    <col min="12034" max="12034" width="2.265625" style="22" customWidth="1"/>
    <col min="12035" max="12035" width="2" style="22" customWidth="1"/>
    <col min="12036" max="12036" width="45.73046875" style="22" customWidth="1"/>
    <col min="12037" max="12037" width="11.73046875" style="22" customWidth="1"/>
    <col min="12038" max="12039" width="16.73046875" style="22" customWidth="1"/>
    <col min="12040" max="12040" width="2.73046875" style="22" customWidth="1"/>
    <col min="12041" max="12041" width="47.59765625" style="22" customWidth="1"/>
    <col min="12042" max="12042" width="10.73046875" style="22" customWidth="1"/>
    <col min="12043" max="12043" width="12.73046875" style="22" customWidth="1"/>
    <col min="12044" max="12288" width="9.1328125" style="22"/>
    <col min="12289" max="12289" width="4.73046875" style="22" customWidth="1"/>
    <col min="12290" max="12290" width="2.265625" style="22" customWidth="1"/>
    <col min="12291" max="12291" width="2" style="22" customWidth="1"/>
    <col min="12292" max="12292" width="45.73046875" style="22" customWidth="1"/>
    <col min="12293" max="12293" width="11.73046875" style="22" customWidth="1"/>
    <col min="12294" max="12295" width="16.73046875" style="22" customWidth="1"/>
    <col min="12296" max="12296" width="2.73046875" style="22" customWidth="1"/>
    <col min="12297" max="12297" width="47.59765625" style="22" customWidth="1"/>
    <col min="12298" max="12298" width="10.73046875" style="22" customWidth="1"/>
    <col min="12299" max="12299" width="12.73046875" style="22" customWidth="1"/>
    <col min="12300" max="12544" width="9.1328125" style="22"/>
    <col min="12545" max="12545" width="4.73046875" style="22" customWidth="1"/>
    <col min="12546" max="12546" width="2.265625" style="22" customWidth="1"/>
    <col min="12547" max="12547" width="2" style="22" customWidth="1"/>
    <col min="12548" max="12548" width="45.73046875" style="22" customWidth="1"/>
    <col min="12549" max="12549" width="11.73046875" style="22" customWidth="1"/>
    <col min="12550" max="12551" width="16.73046875" style="22" customWidth="1"/>
    <col min="12552" max="12552" width="2.73046875" style="22" customWidth="1"/>
    <col min="12553" max="12553" width="47.59765625" style="22" customWidth="1"/>
    <col min="12554" max="12554" width="10.73046875" style="22" customWidth="1"/>
    <col min="12555" max="12555" width="12.73046875" style="22" customWidth="1"/>
    <col min="12556" max="12800" width="9.1328125" style="22"/>
    <col min="12801" max="12801" width="4.73046875" style="22" customWidth="1"/>
    <col min="12802" max="12802" width="2.265625" style="22" customWidth="1"/>
    <col min="12803" max="12803" width="2" style="22" customWidth="1"/>
    <col min="12804" max="12804" width="45.73046875" style="22" customWidth="1"/>
    <col min="12805" max="12805" width="11.73046875" style="22" customWidth="1"/>
    <col min="12806" max="12807" width="16.73046875" style="22" customWidth="1"/>
    <col min="12808" max="12808" width="2.73046875" style="22" customWidth="1"/>
    <col min="12809" max="12809" width="47.59765625" style="22" customWidth="1"/>
    <col min="12810" max="12810" width="10.73046875" style="22" customWidth="1"/>
    <col min="12811" max="12811" width="12.73046875" style="22" customWidth="1"/>
    <col min="12812" max="13056" width="9.1328125" style="22"/>
    <col min="13057" max="13057" width="4.73046875" style="22" customWidth="1"/>
    <col min="13058" max="13058" width="2.265625" style="22" customWidth="1"/>
    <col min="13059" max="13059" width="2" style="22" customWidth="1"/>
    <col min="13060" max="13060" width="45.73046875" style="22" customWidth="1"/>
    <col min="13061" max="13061" width="11.73046875" style="22" customWidth="1"/>
    <col min="13062" max="13063" width="16.73046875" style="22" customWidth="1"/>
    <col min="13064" max="13064" width="2.73046875" style="22" customWidth="1"/>
    <col min="13065" max="13065" width="47.59765625" style="22" customWidth="1"/>
    <col min="13066" max="13066" width="10.73046875" style="22" customWidth="1"/>
    <col min="13067" max="13067" width="12.73046875" style="22" customWidth="1"/>
    <col min="13068" max="13312" width="9.1328125" style="22"/>
    <col min="13313" max="13313" width="4.73046875" style="22" customWidth="1"/>
    <col min="13314" max="13314" width="2.265625" style="22" customWidth="1"/>
    <col min="13315" max="13315" width="2" style="22" customWidth="1"/>
    <col min="13316" max="13316" width="45.73046875" style="22" customWidth="1"/>
    <col min="13317" max="13317" width="11.73046875" style="22" customWidth="1"/>
    <col min="13318" max="13319" width="16.73046875" style="22" customWidth="1"/>
    <col min="13320" max="13320" width="2.73046875" style="22" customWidth="1"/>
    <col min="13321" max="13321" width="47.59765625" style="22" customWidth="1"/>
    <col min="13322" max="13322" width="10.73046875" style="22" customWidth="1"/>
    <col min="13323" max="13323" width="12.73046875" style="22" customWidth="1"/>
    <col min="13324" max="13568" width="9.1328125" style="22"/>
    <col min="13569" max="13569" width="4.73046875" style="22" customWidth="1"/>
    <col min="13570" max="13570" width="2.265625" style="22" customWidth="1"/>
    <col min="13571" max="13571" width="2" style="22" customWidth="1"/>
    <col min="13572" max="13572" width="45.73046875" style="22" customWidth="1"/>
    <col min="13573" max="13573" width="11.73046875" style="22" customWidth="1"/>
    <col min="13574" max="13575" width="16.73046875" style="22" customWidth="1"/>
    <col min="13576" max="13576" width="2.73046875" style="22" customWidth="1"/>
    <col min="13577" max="13577" width="47.59765625" style="22" customWidth="1"/>
    <col min="13578" max="13578" width="10.73046875" style="22" customWidth="1"/>
    <col min="13579" max="13579" width="12.73046875" style="22" customWidth="1"/>
    <col min="13580" max="13824" width="9.1328125" style="22"/>
    <col min="13825" max="13825" width="4.73046875" style="22" customWidth="1"/>
    <col min="13826" max="13826" width="2.265625" style="22" customWidth="1"/>
    <col min="13827" max="13827" width="2" style="22" customWidth="1"/>
    <col min="13828" max="13828" width="45.73046875" style="22" customWidth="1"/>
    <col min="13829" max="13829" width="11.73046875" style="22" customWidth="1"/>
    <col min="13830" max="13831" width="16.73046875" style="22" customWidth="1"/>
    <col min="13832" max="13832" width="2.73046875" style="22" customWidth="1"/>
    <col min="13833" max="13833" width="47.59765625" style="22" customWidth="1"/>
    <col min="13834" max="13834" width="10.73046875" style="22" customWidth="1"/>
    <col min="13835" max="13835" width="12.73046875" style="22" customWidth="1"/>
    <col min="13836" max="14080" width="9.1328125" style="22"/>
    <col min="14081" max="14081" width="4.73046875" style="22" customWidth="1"/>
    <col min="14082" max="14082" width="2.265625" style="22" customWidth="1"/>
    <col min="14083" max="14083" width="2" style="22" customWidth="1"/>
    <col min="14084" max="14084" width="45.73046875" style="22" customWidth="1"/>
    <col min="14085" max="14085" width="11.73046875" style="22" customWidth="1"/>
    <col min="14086" max="14087" width="16.73046875" style="22" customWidth="1"/>
    <col min="14088" max="14088" width="2.73046875" style="22" customWidth="1"/>
    <col min="14089" max="14089" width="47.59765625" style="22" customWidth="1"/>
    <col min="14090" max="14090" width="10.73046875" style="22" customWidth="1"/>
    <col min="14091" max="14091" width="12.73046875" style="22" customWidth="1"/>
    <col min="14092" max="14336" width="9.1328125" style="22"/>
    <col min="14337" max="14337" width="4.73046875" style="22" customWidth="1"/>
    <col min="14338" max="14338" width="2.265625" style="22" customWidth="1"/>
    <col min="14339" max="14339" width="2" style="22" customWidth="1"/>
    <col min="14340" max="14340" width="45.73046875" style="22" customWidth="1"/>
    <col min="14341" max="14341" width="11.73046875" style="22" customWidth="1"/>
    <col min="14342" max="14343" width="16.73046875" style="22" customWidth="1"/>
    <col min="14344" max="14344" width="2.73046875" style="22" customWidth="1"/>
    <col min="14345" max="14345" width="47.59765625" style="22" customWidth="1"/>
    <col min="14346" max="14346" width="10.73046875" style="22" customWidth="1"/>
    <col min="14347" max="14347" width="12.73046875" style="22" customWidth="1"/>
    <col min="14348" max="14592" width="9.1328125" style="22"/>
    <col min="14593" max="14593" width="4.73046875" style="22" customWidth="1"/>
    <col min="14594" max="14594" width="2.265625" style="22" customWidth="1"/>
    <col min="14595" max="14595" width="2" style="22" customWidth="1"/>
    <col min="14596" max="14596" width="45.73046875" style="22" customWidth="1"/>
    <col min="14597" max="14597" width="11.73046875" style="22" customWidth="1"/>
    <col min="14598" max="14599" width="16.73046875" style="22" customWidth="1"/>
    <col min="14600" max="14600" width="2.73046875" style="22" customWidth="1"/>
    <col min="14601" max="14601" width="47.59765625" style="22" customWidth="1"/>
    <col min="14602" max="14602" width="10.73046875" style="22" customWidth="1"/>
    <col min="14603" max="14603" width="12.73046875" style="22" customWidth="1"/>
    <col min="14604" max="14848" width="9.1328125" style="22"/>
    <col min="14849" max="14849" width="4.73046875" style="22" customWidth="1"/>
    <col min="14850" max="14850" width="2.265625" style="22" customWidth="1"/>
    <col min="14851" max="14851" width="2" style="22" customWidth="1"/>
    <col min="14852" max="14852" width="45.73046875" style="22" customWidth="1"/>
    <col min="14853" max="14853" width="11.73046875" style="22" customWidth="1"/>
    <col min="14854" max="14855" width="16.73046875" style="22" customWidth="1"/>
    <col min="14856" max="14856" width="2.73046875" style="22" customWidth="1"/>
    <col min="14857" max="14857" width="47.59765625" style="22" customWidth="1"/>
    <col min="14858" max="14858" width="10.73046875" style="22" customWidth="1"/>
    <col min="14859" max="14859" width="12.73046875" style="22" customWidth="1"/>
    <col min="14860" max="15104" width="9.1328125" style="22"/>
    <col min="15105" max="15105" width="4.73046875" style="22" customWidth="1"/>
    <col min="15106" max="15106" width="2.265625" style="22" customWidth="1"/>
    <col min="15107" max="15107" width="2" style="22" customWidth="1"/>
    <col min="15108" max="15108" width="45.73046875" style="22" customWidth="1"/>
    <col min="15109" max="15109" width="11.73046875" style="22" customWidth="1"/>
    <col min="15110" max="15111" width="16.73046875" style="22" customWidth="1"/>
    <col min="15112" max="15112" width="2.73046875" style="22" customWidth="1"/>
    <col min="15113" max="15113" width="47.59765625" style="22" customWidth="1"/>
    <col min="15114" max="15114" width="10.73046875" style="22" customWidth="1"/>
    <col min="15115" max="15115" width="12.73046875" style="22" customWidth="1"/>
    <col min="15116" max="15360" width="9.1328125" style="22"/>
    <col min="15361" max="15361" width="4.73046875" style="22" customWidth="1"/>
    <col min="15362" max="15362" width="2.265625" style="22" customWidth="1"/>
    <col min="15363" max="15363" width="2" style="22" customWidth="1"/>
    <col min="15364" max="15364" width="45.73046875" style="22" customWidth="1"/>
    <col min="15365" max="15365" width="11.73046875" style="22" customWidth="1"/>
    <col min="15366" max="15367" width="16.73046875" style="22" customWidth="1"/>
    <col min="15368" max="15368" width="2.73046875" style="22" customWidth="1"/>
    <col min="15369" max="15369" width="47.59765625" style="22" customWidth="1"/>
    <col min="15370" max="15370" width="10.73046875" style="22" customWidth="1"/>
    <col min="15371" max="15371" width="12.73046875" style="22" customWidth="1"/>
    <col min="15372" max="15616" width="9.1328125" style="22"/>
    <col min="15617" max="15617" width="4.73046875" style="22" customWidth="1"/>
    <col min="15618" max="15618" width="2.265625" style="22" customWidth="1"/>
    <col min="15619" max="15619" width="2" style="22" customWidth="1"/>
    <col min="15620" max="15620" width="45.73046875" style="22" customWidth="1"/>
    <col min="15621" max="15621" width="11.73046875" style="22" customWidth="1"/>
    <col min="15622" max="15623" width="16.73046875" style="22" customWidth="1"/>
    <col min="15624" max="15624" width="2.73046875" style="22" customWidth="1"/>
    <col min="15625" max="15625" width="47.59765625" style="22" customWidth="1"/>
    <col min="15626" max="15626" width="10.73046875" style="22" customWidth="1"/>
    <col min="15627" max="15627" width="12.73046875" style="22" customWidth="1"/>
    <col min="15628" max="15872" width="9.1328125" style="22"/>
    <col min="15873" max="15873" width="4.73046875" style="22" customWidth="1"/>
    <col min="15874" max="15874" width="2.265625" style="22" customWidth="1"/>
    <col min="15875" max="15875" width="2" style="22" customWidth="1"/>
    <col min="15876" max="15876" width="45.73046875" style="22" customWidth="1"/>
    <col min="15877" max="15877" width="11.73046875" style="22" customWidth="1"/>
    <col min="15878" max="15879" width="16.73046875" style="22" customWidth="1"/>
    <col min="15880" max="15880" width="2.73046875" style="22" customWidth="1"/>
    <col min="15881" max="15881" width="47.59765625" style="22" customWidth="1"/>
    <col min="15882" max="15882" width="10.73046875" style="22" customWidth="1"/>
    <col min="15883" max="15883" width="12.73046875" style="22" customWidth="1"/>
    <col min="15884" max="16128" width="9.1328125" style="22"/>
    <col min="16129" max="16129" width="4.73046875" style="22" customWidth="1"/>
    <col min="16130" max="16130" width="2.265625" style="22" customWidth="1"/>
    <col min="16131" max="16131" width="2" style="22" customWidth="1"/>
    <col min="16132" max="16132" width="45.73046875" style="22" customWidth="1"/>
    <col min="16133" max="16133" width="11.73046875" style="22" customWidth="1"/>
    <col min="16134" max="16135" width="16.73046875" style="22" customWidth="1"/>
    <col min="16136" max="16136" width="2.73046875" style="22" customWidth="1"/>
    <col min="16137" max="16137" width="47.59765625" style="22" customWidth="1"/>
    <col min="16138" max="16138" width="10.73046875" style="22" customWidth="1"/>
    <col min="16139" max="16139" width="12.73046875" style="22" customWidth="1"/>
    <col min="16140" max="16383" width="9.1328125" style="22"/>
    <col min="16384" max="16384" width="9.1328125" style="22" customWidth="1"/>
  </cols>
  <sheetData>
    <row r="1" spans="1:11" ht="60" customHeight="1">
      <c r="A1" s="91" t="s">
        <v>43</v>
      </c>
      <c r="B1" s="91"/>
      <c r="C1" s="91"/>
      <c r="D1" s="67"/>
    </row>
    <row r="2" spans="1:11" ht="30.75" customHeight="1"/>
    <row r="3" spans="1:11" ht="118.5" customHeight="1">
      <c r="A3" s="56"/>
      <c r="B3" s="56"/>
      <c r="C3" s="56"/>
      <c r="D3" s="56"/>
      <c r="E3" s="56"/>
      <c r="F3" s="56"/>
      <c r="G3" s="56"/>
      <c r="H3" s="56"/>
      <c r="I3" s="56"/>
      <c r="J3" s="56"/>
      <c r="K3" s="56"/>
    </row>
    <row r="4" spans="1:11" ht="39.75" customHeight="1">
      <c r="A4" s="95" t="str">
        <f>Setup!B1 &amp; " - " &amp; TEXT('Score Sheet'!E1,"mm/dd/yyyy")</f>
        <v xml:space="preserve"> - </v>
      </c>
      <c r="B4" s="95"/>
      <c r="C4" s="95"/>
      <c r="D4" s="95"/>
      <c r="E4" s="95"/>
      <c r="F4" s="95"/>
      <c r="G4" s="95"/>
      <c r="H4" s="95"/>
      <c r="I4" s="95"/>
      <c r="J4" s="95"/>
      <c r="K4" s="57"/>
    </row>
    <row r="6" spans="1:11" ht="30">
      <c r="A6" s="96">
        <f>D1</f>
        <v>0</v>
      </c>
      <c r="B6" s="96"/>
      <c r="C6" s="96"/>
      <c r="D6" s="96"/>
      <c r="E6" s="96"/>
      <c r="F6" s="96"/>
      <c r="G6" s="96"/>
      <c r="H6" s="96"/>
      <c r="I6" s="96"/>
      <c r="J6" s="96"/>
      <c r="K6" s="58"/>
    </row>
    <row r="7" spans="1:11" ht="6.75" customHeight="1">
      <c r="A7" s="23"/>
      <c r="B7" s="23"/>
      <c r="C7" s="23"/>
      <c r="D7" s="23"/>
      <c r="E7" s="23"/>
      <c r="F7" s="23"/>
      <c r="G7" s="64"/>
      <c r="H7" s="23"/>
      <c r="I7" s="23"/>
      <c r="J7" s="23"/>
    </row>
    <row r="8" spans="1:11" ht="18.75" customHeight="1">
      <c r="A8" s="97" t="e">
        <f>"Weight Class: " &amp; VLOOKUP(D1,'Score Sheet'!B4:L53,9,FALSE)</f>
        <v>#N/A</v>
      </c>
      <c r="B8" s="97"/>
      <c r="C8" s="97"/>
      <c r="D8" s="97"/>
      <c r="E8" s="97"/>
      <c r="F8" s="97"/>
      <c r="G8" s="97"/>
      <c r="H8" s="97"/>
      <c r="I8" s="97"/>
      <c r="J8" s="97"/>
      <c r="K8" s="59"/>
    </row>
    <row r="9" spans="1:11" ht="22.15">
      <c r="A9" s="97" t="e">
        <f>"Age Class: " &amp; VLOOKUP(D1,'Score Sheet'!B4:L53,6,FALSE)</f>
        <v>#N/A</v>
      </c>
      <c r="B9" s="97"/>
      <c r="C9" s="97"/>
      <c r="D9" s="97"/>
      <c r="E9" s="97"/>
      <c r="F9" s="97"/>
      <c r="G9" s="97"/>
      <c r="H9" s="97"/>
      <c r="I9" s="97"/>
      <c r="J9" s="97"/>
      <c r="K9" s="59"/>
    </row>
    <row r="11" spans="1:11" ht="22.15">
      <c r="A11" s="50"/>
      <c r="B11" s="50"/>
      <c r="C11" s="50"/>
      <c r="D11" s="51" t="s">
        <v>60</v>
      </c>
      <c r="E11" s="50"/>
      <c r="F11" s="93" t="s">
        <v>61</v>
      </c>
      <c r="G11" s="93"/>
      <c r="H11" s="93"/>
      <c r="I11" s="50"/>
      <c r="J11" s="51"/>
    </row>
    <row r="12" spans="1:11" ht="22.5">
      <c r="A12" s="52"/>
      <c r="B12" s="52"/>
      <c r="C12" s="52"/>
      <c r="D12" s="55" t="e">
        <f>VLOOKUP(D1,'Score Sheet'!B4:AE53,23,FALSE)</f>
        <v>#N/A</v>
      </c>
      <c r="E12" s="52"/>
      <c r="F12" s="94" t="e">
        <f>VLOOKUP(D1,'Score Sheet'!B4:AE53,25,FALSE)&amp;IF(AND(MOD(ABS(VLOOKUP(D1,'Score Sheet'!B4:AE53,25,FALSE)),100)&gt;=10,MOD(ABS(VLOOKUP(D1,'Score Sheet'!B4:AE53,25,FALSE)),100)&lt;=14),"th",
        CHOOSE(MOD(ABS(VLOOKUP(D1,'Score Sheet'!B4:AE53,25,FALSE)),10)+1,"th","st","nd","rd","th","th","th","th","th","th"))</f>
        <v>#N/A</v>
      </c>
      <c r="G12" s="94"/>
      <c r="H12" s="94"/>
      <c r="I12" s="52"/>
      <c r="J12" s="53"/>
      <c r="K12" s="52"/>
    </row>
    <row r="14" spans="1:11" ht="22.15">
      <c r="C14" s="24"/>
      <c r="D14" s="24"/>
      <c r="J14" s="63"/>
    </row>
    <row r="15" spans="1:11" ht="18" customHeight="1">
      <c r="D15" s="25" t="s">
        <v>39</v>
      </c>
      <c r="E15" s="26" t="s">
        <v>40</v>
      </c>
      <c r="F15" s="26" t="s">
        <v>71</v>
      </c>
      <c r="G15" s="26" t="e">
        <f>IF(VLOOKUP(D1,'Score Sheet'!B4:L53,3,FALSE)="F","FEMALE RANK","MALE RANK")</f>
        <v>#N/A</v>
      </c>
      <c r="H15" s="26" t="s">
        <v>41</v>
      </c>
      <c r="I15" s="27"/>
      <c r="J15" s="26"/>
      <c r="K15" s="27"/>
    </row>
    <row r="16" spans="1:11" ht="20.25" customHeight="1">
      <c r="A16" s="28"/>
      <c r="B16" s="28"/>
      <c r="D16" s="29" t="str">
        <f>IF(ISBLANK(Setup!B7),"",Setup!B7&amp;IF(VLOOKUP(Certificate!D1,'Lift #1'!B5:U53,4,FALSE)="Left"," (LH)",IF(VLOOKUP(Certificate!D1,'Lift #1'!B5:U53,4,FALSE)="Right"," (RH)","")))</f>
        <v/>
      </c>
      <c r="E16" s="60" t="str">
        <f>IF(D16="","",VLOOKUP(Certificate!D1,'Lift #1'!B5:Q53,13,FALSE))</f>
        <v/>
      </c>
      <c r="F16" s="54" t="str">
        <f>IF(D16="","",VLOOKUP(Certificate!D1,'Lift #1'!B5:U53,16,FALSE)&amp;IF(AND(MOD(ABS(VLOOKUP(Certificate!D1,'Lift #1'!B5:U53,16,FALSE)),100)&gt;=10,MOD(ABS(VLOOKUP(Certificate!D1,'Lift #1'!B5:U53,16,FALSE)),100)&lt;=14),"th",
        CHOOSE(MOD(ABS(VLOOKUP(Certificate!D1,'Lift #1'!B5:U53,16,FALSE)),10)+1,"th","st","nd","rd","th","th","th","th","th","th")))</f>
        <v/>
      </c>
      <c r="G16" s="54" t="e">
        <f>IF(VLOOKUP(D1,'Score Sheet'!B4:L53,3,FALSE)="F",
IF(D16="","",VLOOKUP(Certificate!D1,'Lift #1'!B5:U53,18,FALSE)&amp;IF(AND(MOD(ABS(VLOOKUP(Certificate!D1,'Lift #1'!B5:U53,18,FALSE)),100)&gt;=10,MOD(ABS(VLOOKUP(Certificate!D1,'Lift #1'!B5:U53,18,FALSE)),100)&lt;=14),"th",
        CHOOSE(MOD(ABS(VLOOKUP(Certificate!D1,'Lift #1'!B5:U53,18,FALSE)),10)+1,"th","st","nd","rd","th","th","th","th","th","th"))),
IF(D16="","",VLOOKUP(Certificate!D1,'Lift #1'!B5:U53,19,FALSE)&amp;IF(AND(MOD(ABS(VLOOKUP(Certificate!D1,'Lift #1'!B5:U53,19,FALSE)),100)&gt;=10,MOD(ABS(VLOOKUP(Certificate!D1,'Lift #1'!B5:U53,19,FALSE)),100)&lt;=14),"th",
        CHOOSE(MOD(ABS(VLOOKUP(Certificate!D1,'Lift #1'!B5:U53,19,FALSE)),10)+1,"th","st","nd","rd","th","th","th","th","th","th")))
)</f>
        <v>#N/A</v>
      </c>
      <c r="H16" s="31" t="str">
        <f>IF(D16="","",VLOOKUP(Certificate!D1,'Lift #1'!B5:Q53,14,FALSE))</f>
        <v/>
      </c>
      <c r="I16" s="27"/>
      <c r="J16" s="29"/>
      <c r="K16" s="27"/>
    </row>
    <row r="17" spans="1:11" ht="20.25">
      <c r="A17" s="28"/>
      <c r="B17" s="28"/>
      <c r="D17" s="29" t="str">
        <f>IF(ISBLANK(Setup!B8),"",Setup!B8&amp;IF(VLOOKUP(Certificate!D1,'Lift #2'!B5:U53,4,FALSE)="Left"," (LH)",IF(VLOOKUP(Certificate!D1,'Lift #2'!B5:U53,4,FALSE)="Right"," (RH)","")))</f>
        <v/>
      </c>
      <c r="E17" s="60" t="str">
        <f>IF(D17="","",VLOOKUP(Certificate!D1,'Lift #2'!B5:Q53,13,FALSE))</f>
        <v/>
      </c>
      <c r="F17" s="30" t="str">
        <f>IF(D17="","",VLOOKUP(Certificate!D1,'Lift #2'!B5:U53,16,FALSE)&amp;IF(AND(MOD(ABS(VLOOKUP(Certificate!D1,'Lift #2'!B5:U53,16,FALSE)),100)&gt;=10,MOD(ABS(VLOOKUP(Certificate!D1,'Lift #2'!B5:U53,16,FALSE)),100)&lt;=14),"th",
        CHOOSE(MOD(ABS(VLOOKUP(Certificate!D1,'Lift #2'!B5:U53,16,FALSE)),10)+1,"th","st","nd","rd","th","th","th","th","th","th")))</f>
        <v/>
      </c>
      <c r="G17" s="30" t="e">
        <f>IF(VLOOKUP(D1,'Score Sheet'!B4:L53,3,FALSE)="F",
IF(D17="","",VLOOKUP(Certificate!D1,'Lift #2'!B5:U53,18,FALSE)&amp;IF(AND(MOD(ABS(VLOOKUP(Certificate!D1,'Lift #2'!B5:U53,18,FALSE)),100)&gt;=10,MOD(ABS(VLOOKUP(Certificate!D1,'Lift #2'!B5:U53,18,FALSE)),100)&lt;=14),"th",
        CHOOSE(MOD(ABS(VLOOKUP(Certificate!D1,'Lift #2'!B5:U53,18,FALSE)),10)+1,"th","st","nd","rd","th","th","th","th","th","th"))),
IF(D17="","",VLOOKUP(Certificate!D1,'Lift #2'!B5:U53,19,FALSE)&amp;IF(AND(MOD(ABS(VLOOKUP(Certificate!D1,'Lift #2'!B5:U53,19,FALSE)),100)&gt;=10,MOD(ABS(VLOOKUP(Certificate!D1,'Lift #2'!B5:U53,19,FALSE)),100)&lt;=14),"th",
        CHOOSE(MOD(ABS(VLOOKUP(Certificate!D1,'Lift #2'!B5:U53,19,FALSE)),10)+1,"th","st","nd","rd","th","th","th","th","th","th")))
)</f>
        <v>#N/A</v>
      </c>
      <c r="H17" s="31" t="str">
        <f>IF(D17="","",VLOOKUP(Certificate!D1,'Lift #2'!B5:Q53,14,FALSE))</f>
        <v/>
      </c>
      <c r="I17" s="27"/>
      <c r="J17" s="29"/>
      <c r="K17" s="27"/>
    </row>
    <row r="18" spans="1:11" ht="20.25">
      <c r="A18" s="28"/>
      <c r="B18" s="28"/>
      <c r="D18" s="29" t="str">
        <f>IF(ISBLANK(Setup!B9),"",Setup!B9&amp;IF(VLOOKUP(Certificate!D1,'Lift #3'!B5:U53,4,FALSE)="Left"," (LH)",IF(VLOOKUP(Certificate!D1,'Lift #3'!B5:U53,4,FALSE)="Right"," (RH)","")))</f>
        <v/>
      </c>
      <c r="E18" s="60" t="str">
        <f>IF(D18="","",VLOOKUP(Certificate!D1,'Lift #3'!B5:Q53,13,FALSE))</f>
        <v/>
      </c>
      <c r="F18" s="30" t="str">
        <f>IF(D18="","",VLOOKUP(Certificate!D1,'Lift #3'!B5:U53,16,FALSE)&amp;IF(AND(MOD(ABS(VLOOKUP(Certificate!D1,'Lift #3'!B5:U53,16,FALSE)),100)&gt;=10,MOD(ABS(VLOOKUP(Certificate!D1,'Lift #3'!B5:U53,16,FALSE)),100)&lt;=14),"th",
        CHOOSE(MOD(ABS(VLOOKUP(Certificate!D1,'Lift #3'!B5:U53,16,FALSE)),10)+1,"th","st","nd","rd","th","th","th","th","th","th")))</f>
        <v/>
      </c>
      <c r="G18" s="30" t="e">
        <f>IF(VLOOKUP(D1,'Score Sheet'!B4:L53,3,FALSE)="F",
IF(D18="","",VLOOKUP(Certificate!D1,'Lift #3'!B5:U53,18,FALSE)&amp;IF(AND(MOD(ABS(VLOOKUP(Certificate!D1,'Lift #3'!B5:U53,18,FALSE)),100)&gt;=10,MOD(ABS(VLOOKUP(Certificate!D1,'Lift #3'!B5:U53,18,FALSE)),100)&lt;=14),"th",
        CHOOSE(MOD(ABS(VLOOKUP(Certificate!D1,'Lift #3'!B5:U53,18,FALSE)),10)+1,"th","st","nd","rd","th","th","th","th","th","th"))),
IF(D18="","",VLOOKUP(Certificate!D1,'Lift #3'!B5:U53,19,FALSE)&amp;IF(AND(MOD(ABS(VLOOKUP(Certificate!D1,'Lift #3'!B5:U53,19,FALSE)),100)&gt;=10,MOD(ABS(VLOOKUP(Certificate!D1,'Lift #3'!B5:U53,19,FALSE)),100)&lt;=14),"th",
        CHOOSE(MOD(ABS(VLOOKUP(Certificate!D1,'Lift #3'!B5:U53,19,FALSE)),10)+1,"th","st","nd","rd","th","th","th","th","th","th")))
)</f>
        <v>#N/A</v>
      </c>
      <c r="H18" s="31" t="str">
        <f>IF(D18="","",VLOOKUP(Certificate!D1,'Lift #3'!B5:Q53,14,FALSE))</f>
        <v/>
      </c>
      <c r="I18" s="27"/>
      <c r="J18" s="29"/>
      <c r="K18" s="27"/>
    </row>
    <row r="19" spans="1:11" ht="20.25">
      <c r="A19" s="28"/>
      <c r="B19" s="28"/>
      <c r="D19" s="29" t="str">
        <f>IF(ISBLANK(Setup!B10),"",Setup!B10&amp;IF(VLOOKUP(Certificate!D1,'Lift #4'!B5:U53,4,FALSE)="Left"," (LH)",IF(VLOOKUP(Certificate!D1,'Lift #4'!B5:U53,4,FALSE)="Right"," (RH)","")))</f>
        <v/>
      </c>
      <c r="E19" s="60" t="str">
        <f>IF(D19="","",VLOOKUP(Certificate!D1,'Lift #4'!B5:Q53,13,FALSE))</f>
        <v/>
      </c>
      <c r="F19" s="30" t="str">
        <f>IF(D19="","",VLOOKUP(Certificate!D1,'Lift #4'!B5:U53,16,FALSE)&amp;IF(AND(MOD(ABS(VLOOKUP(Certificate!D1,'Lift #4'!B5:U53,16,FALSE)),100)&gt;=10,MOD(ABS(VLOOKUP(Certificate!D1,'Lift #4'!B5:U53,16,FALSE)),100)&lt;=14),"th",
        CHOOSE(MOD(ABS(VLOOKUP(Certificate!D1,'Lift #4'!B5:U53,16,FALSE)),10)+1,"th","st","nd","rd","th","th","th","th","th","th")))</f>
        <v/>
      </c>
      <c r="G19" s="30" t="e">
        <f>IF(VLOOKUP(D1,'Score Sheet'!B4:L53,3,FALSE)="F",
IF(D19="","",VLOOKUP(Certificate!D1,'Lift #4'!B5:U53,18,FALSE)&amp;IF(AND(MOD(ABS(VLOOKUP(Certificate!D1,'Lift #4'!B5:U53,18,FALSE)),100)&gt;=10,MOD(ABS(VLOOKUP(Certificate!D1,'Lift #4'!B5:U53,18,FALSE)),100)&lt;=14),"th",
        CHOOSE(MOD(ABS(VLOOKUP(Certificate!D1,'Lift #4'!B5:U53,18,FALSE)),10)+1,"th","st","nd","rd","th","th","th","th","th","th"))),
IF(D19="","",VLOOKUP(Certificate!D1,'Lift #4'!B5:U53,19,FALSE)&amp;IF(AND(MOD(ABS(VLOOKUP(Certificate!D1,'Lift #4'!B5:U53,19,FALSE)),100)&gt;=10,MOD(ABS(VLOOKUP(Certificate!D1,'Lift #4'!B5:U53,19,FALSE)),100)&lt;=14),"th",
        CHOOSE(MOD(ABS(VLOOKUP(Certificate!D1,'Lift #4'!B5:U53,19,FALSE)),10)+1,"th","st","nd","rd","th","th","th","th","th","th")))
)</f>
        <v>#N/A</v>
      </c>
      <c r="H19" s="31" t="str">
        <f>IF(D19="","",VLOOKUP(Certificate!D1,'Lift #4'!B5:Q53,14,FALSE))</f>
        <v/>
      </c>
      <c r="I19" s="27"/>
      <c r="J19" s="29"/>
      <c r="K19" s="27"/>
    </row>
    <row r="20" spans="1:11" ht="20.25">
      <c r="A20" s="28"/>
      <c r="B20" s="28"/>
      <c r="D20" s="29" t="str">
        <f>IF(ISBLANK(Setup!B11),"",Setup!B11&amp;IF(VLOOKUP(Certificate!D1,'Lift #5'!B5:U53,4,FALSE)="Left"," (LH)",IF(VLOOKUP(Certificate!D1,'Lift #5'!B5:U53,4,FALSE)="Right"," (RH)","")))</f>
        <v/>
      </c>
      <c r="E20" s="60" t="str">
        <f>IF(D20="","",VLOOKUP(Certificate!D1,'Lift #5'!B5:Q53,13,FALSE))</f>
        <v/>
      </c>
      <c r="F20" s="30" t="str">
        <f>IF(D20="","",VLOOKUP(Certificate!D1,'Lift #5'!B5:U53,16,FALSE)&amp;IF(AND(MOD(ABS(VLOOKUP(Certificate!D1,'Lift #5'!B5:U53,16,FALSE)),100)&gt;=10,MOD(ABS(VLOOKUP(Certificate!D1,'Lift #5'!B5:U53,16,FALSE)),100)&lt;=14),"th",
        CHOOSE(MOD(ABS(VLOOKUP(Certificate!D1,'Lift #5'!B5:U53,16,FALSE)),10)+1,"th","st","nd","rd","th","th","th","th","th","th")))</f>
        <v/>
      </c>
      <c r="G20" s="30" t="e">
        <f>IF(VLOOKUP(D1,'Score Sheet'!B4:L53,3,FALSE)="F",
IF(D20="","",VLOOKUP(Certificate!D1,'Lift #5'!B5:U53,18,FALSE)&amp;IF(AND(MOD(ABS(VLOOKUP(Certificate!D1,'Lift #5'!B5:U53,18,FALSE)),100)&gt;=10,MOD(ABS(VLOOKUP(Certificate!D1,'Lift #5'!B5:U53,18,FALSE)),100)&lt;=14),"th",
        CHOOSE(MOD(ABS(VLOOKUP(Certificate!D1,'Lift #5'!B5:U53,18,FALSE)),10)+1,"th","st","nd","rd","th","th","th","th","th","th"))),
IF(D20="","",VLOOKUP(Certificate!D1,'Lift #5'!B5:U53,19,FALSE)&amp;IF(AND(MOD(ABS(VLOOKUP(Certificate!D1,'Lift #5'!B5:U53,19,FALSE)),100)&gt;=10,MOD(ABS(VLOOKUP(Certificate!D1,'Lift #5'!B5:U53,19,FALSE)),100)&lt;=14),"th",
        CHOOSE(MOD(ABS(VLOOKUP(Certificate!D1,'Lift #5'!B5:U53,19,FALSE)),10)+1,"th","st","nd","rd","th","th","th","th","th","th")))
)</f>
        <v>#N/A</v>
      </c>
      <c r="H20" s="31" t="str">
        <f>IF(D20="","",VLOOKUP(Certificate!D1,'Lift #5'!B5:Q53,14,FALSE))</f>
        <v/>
      </c>
      <c r="I20" s="27"/>
      <c r="J20" s="29"/>
      <c r="K20" s="27"/>
    </row>
    <row r="21" spans="1:11" ht="20.25">
      <c r="A21" s="28"/>
      <c r="B21" s="28"/>
      <c r="D21" s="29" t="str">
        <f>IF(ISBLANK(Setup!B12),"",Setup!B12&amp;IF(VLOOKUP(Certificate!D1,'Lift #6'!B5:U53,4,FALSE)="Left"," (LH)",IF(VLOOKUP(Certificate!D1,'Lift #6'!B5:U53,4,FALSE)="Right"," (RH)","")))</f>
        <v/>
      </c>
      <c r="E21" s="60" t="str">
        <f>IF(D21="","",VLOOKUP(Certificate!D1,'Lift #6'!B5:Q53,13,FALSE))</f>
        <v/>
      </c>
      <c r="F21" s="30" t="str">
        <f>IF(D21="","",VLOOKUP(Certificate!D1,'Lift #6'!B5:U53,16,FALSE)&amp;IF(AND(MOD(ABS(VLOOKUP(Certificate!D1,'Lift #6'!B5:U53,16,FALSE)),100)&gt;=10,MOD(ABS(VLOOKUP(Certificate!D1,'Lift #6'!B5:U53,16,FALSE)),100)&lt;=14),"th",
        CHOOSE(MOD(ABS(VLOOKUP(Certificate!D1,'Lift #6'!B5:U53,16,FALSE)),10)+1,"th","st","nd","rd","th","th","th","th","th","th")))</f>
        <v/>
      </c>
      <c r="G21" s="30" t="e">
        <f>IF(VLOOKUP(D1,'Score Sheet'!B4:L53,3,FALSE)="F",
IF(D21="","",VLOOKUP(Certificate!D1,'Lift #6'!B5:U53,18,FALSE)&amp;IF(AND(MOD(ABS(VLOOKUP(Certificate!D1,'Lift #6'!B5:U53,18,FALSE)),100)&gt;=10,MOD(ABS(VLOOKUP(Certificate!D1,'Lift #6'!B5:U53,18,FALSE)),100)&lt;=14),"th",
        CHOOSE(MOD(ABS(VLOOKUP(Certificate!D1,'Lift #6'!B5:U53,18,FALSE)),10)+1,"th","st","nd","rd","th","th","th","th","th","th"))),
IF(D21="","",VLOOKUP(Certificate!D1,'Lift #6'!B5:U53,19,FALSE)&amp;IF(AND(MOD(ABS(VLOOKUP(Certificate!D1,'Lift #6'!B5:U53,19,FALSE)),100)&gt;=10,MOD(ABS(VLOOKUP(Certificate!D1,'Lift #6'!B5:U53,19,FALSE)),100)&lt;=14),"th",
        CHOOSE(MOD(ABS(VLOOKUP(Certificate!D1,'Lift #6'!B5:U53,19,FALSE)),10)+1,"th","st","nd","rd","th","th","th","th","th","th")))
)</f>
        <v>#N/A</v>
      </c>
      <c r="H21" s="31" t="str">
        <f>IF(D21="","",VLOOKUP(Certificate!D1,'Lift #6'!B5:Q53,14,FALSE))</f>
        <v/>
      </c>
      <c r="I21" s="27"/>
      <c r="J21" s="29"/>
      <c r="K21" s="27"/>
    </row>
    <row r="22" spans="1:11" ht="20.25">
      <c r="A22" s="28"/>
      <c r="B22" s="28"/>
      <c r="D22" s="29" t="str">
        <f>IF(ISBLANK(Setup!B13),"",Setup!B13&amp;IF(VLOOKUP(Certificate!D1,'Lift #7'!B5:U53,4,FALSE)="Left"," (LH)",IF(VLOOKUP(Certificate!D1,'Lift #7'!B5:U53,4,FALSE)="Right"," (RH)","")))</f>
        <v/>
      </c>
      <c r="E22" s="60" t="str">
        <f>IF(D22="","",VLOOKUP(Certificate!D1,'Lift #7'!B5:Q53,13,FALSE))</f>
        <v/>
      </c>
      <c r="F22" s="30" t="str">
        <f>IF(D22="","",VLOOKUP(Certificate!D1,'Lift #7'!B5:U53,16,FALSE)&amp;IF(AND(MOD(ABS(VLOOKUP(Certificate!D1,'Lift #7'!B5:U53,16,FALSE)),100)&gt;=10,MOD(ABS(VLOOKUP(Certificate!D1,'Lift #7'!B5:U53,16,FALSE)),100)&lt;=14),"th",
        CHOOSE(MOD(ABS(VLOOKUP(Certificate!D1,'Lift #7'!B5:U53,16,FALSE)),10)+1,"th","st","nd","rd","th","th","th","th","th","th")))</f>
        <v/>
      </c>
      <c r="G22" s="30" t="e">
        <f>IF(VLOOKUP(D1,'Score Sheet'!B4:L53,3,FALSE)="F",
IF(D22="","",VLOOKUP(Certificate!D1,'Lift #7'!B5:U53,18,FALSE)&amp;IF(AND(MOD(ABS(VLOOKUP(Certificate!D1,'Lift #7'!B5:U53,18,FALSE)),100)&gt;=10,MOD(ABS(VLOOKUP(Certificate!D1,'Lift #7'!B5:U53,18,FALSE)),100)&lt;=14),"th",
        CHOOSE(MOD(ABS(VLOOKUP(Certificate!D1,'Lift #7'!B5:U53,18,FALSE)),10)+1,"th","st","nd","rd","th","th","th","th","th","th"))),
IF(D22="","",VLOOKUP(Certificate!D1,'Lift #7'!B5:U53,19,FALSE)&amp;IF(AND(MOD(ABS(VLOOKUP(Certificate!D1,'Lift #7'!B5:U53,19,FALSE)),100)&gt;=10,MOD(ABS(VLOOKUP(Certificate!D1,'Lift #7'!B5:U53,19,FALSE)),100)&lt;=14),"th",
        CHOOSE(MOD(ABS(VLOOKUP(Certificate!D1,'Lift #7'!B5:U53,19,FALSE)),10)+1,"th","st","nd","rd","th","th","th","th","th","th")))
)</f>
        <v>#N/A</v>
      </c>
      <c r="H22" s="31" t="str">
        <f>IF(D22="","",VLOOKUP(Certificate!D1,'Lift #7'!B5:Q53,14,FALSE))</f>
        <v/>
      </c>
      <c r="I22" s="27"/>
      <c r="J22" s="29"/>
      <c r="K22" s="27"/>
    </row>
    <row r="23" spans="1:11" ht="20.25">
      <c r="A23" s="28"/>
      <c r="B23" s="28"/>
      <c r="D23" s="29" t="str">
        <f>IF(ISBLANK(Setup!B14),"",Setup!B14&amp;IF(VLOOKUP(Certificate!D1,'Lift #8'!B5:U53,4,FALSE)="Left"," (LH)",IF(VLOOKUP(Certificate!D1,'Lift #8'!B5:U53,4,FALSE)="Right"," (RH)","")))</f>
        <v/>
      </c>
      <c r="E23" s="60" t="str">
        <f>IF(D23="","",VLOOKUP(Certificate!D1,'Lift #8'!B5:Q53,13,FALSE))</f>
        <v/>
      </c>
      <c r="F23" s="30" t="str">
        <f>IF(D23="","",VLOOKUP(Certificate!D1,'Lift #8'!B5:U53,16,FALSE)&amp;IF(AND(MOD(ABS(VLOOKUP(Certificate!D1,'Lift #8'!B5:U53,16,FALSE)),100)&gt;=10,MOD(ABS(VLOOKUP(Certificate!D1,'Lift #8'!B5:U53,16,FALSE)),100)&lt;=14),"th",
        CHOOSE(MOD(ABS(VLOOKUP(Certificate!D1,'Lift #8'!B5:U53,16,FALSE)),10)+1,"th","st","nd","rd","th","th","th","th","th","th")))</f>
        <v/>
      </c>
      <c r="G23" s="30" t="e">
        <f>IF(VLOOKUP(D1,'Score Sheet'!B4:L53,3,FALSE)="F",
IF(D23="","",VLOOKUP(Certificate!D1,'Lift #8'!B5:U53,18,FALSE)&amp;IF(AND(MOD(ABS(VLOOKUP(Certificate!D1,'Lift #8'!B5:U53,18,FALSE)),100)&gt;=10,MOD(ABS(VLOOKUP(Certificate!D1,'Lift #8'!B5:U53,18,FALSE)),100)&lt;=14),"th",
        CHOOSE(MOD(ABS(VLOOKUP(Certificate!D1,'Lift #8'!B5:U53,18,FALSE)),10)+1,"th","st","nd","rd","th","th","th","th","th","th"))),
IF(D23="","",VLOOKUP(Certificate!D1,'Lift #8'!B5:U53,19,FALSE)&amp;IF(AND(MOD(ABS(VLOOKUP(Certificate!D1,'Lift #8'!B5:U53,19,FALSE)),100)&gt;=10,MOD(ABS(VLOOKUP(Certificate!D1,'Lift #8'!B5:U53,19,FALSE)),100)&lt;=14),"th",
        CHOOSE(MOD(ABS(VLOOKUP(Certificate!D1,'Lift #8'!B5:U53,19,FALSE)),10)+1,"th","st","nd","rd","th","th","th","th","th","th")))
)</f>
        <v>#N/A</v>
      </c>
      <c r="H23" s="31" t="str">
        <f>IF(D23="","",VLOOKUP(Certificate!D1,'Lift #8'!B5:Q53,14,FALSE))</f>
        <v/>
      </c>
      <c r="I23" s="27"/>
      <c r="J23" s="29"/>
      <c r="K23" s="27"/>
    </row>
    <row r="24" spans="1:11" ht="20.25">
      <c r="A24" s="28"/>
      <c r="B24" s="28"/>
      <c r="D24" s="29" t="str">
        <f>IF(ISBLANK(Setup!B15),"",Setup!B15&amp;IF(VLOOKUP(Certificate!D1,'Lift #9'!B5:U53,4,FALSE)="Left"," (LH)",IF(VLOOKUP(Certificate!D1,'Lift #9'!B5:U53,4,FALSE)="Right"," (RH)","")))</f>
        <v/>
      </c>
      <c r="E24" s="60" t="str">
        <f>IF(D24="","",VLOOKUP(Certificate!D1,'Lift #9'!B5:Q53,13,FALSE))</f>
        <v/>
      </c>
      <c r="F24" s="30" t="str">
        <f>IF(D24="","",VLOOKUP(Certificate!D1,'Lift #9'!B5:U53,16,FALSE)&amp;IF(AND(MOD(ABS(VLOOKUP(Certificate!D1,'Lift #9'!B5:U53,16,FALSE)),100)&gt;=10,MOD(ABS(VLOOKUP(Certificate!D1,'Lift #9'!B5:U53,16,FALSE)),100)&lt;=14),"th",
        CHOOSE(MOD(ABS(VLOOKUP(Certificate!D1,'Lift #9'!B5:U53,6,FALSE)),10)+1,"th","st","nd","rd","th","th","th","th","th","th")))</f>
        <v/>
      </c>
      <c r="G24" s="30" t="e">
        <f>IF(VLOOKUP(D1,'Score Sheet'!B4:L53,3,FALSE)="F",
IF(D24="","",VLOOKUP(Certificate!D1,'Lift #9'!B5:U53,18,FALSE)&amp;IF(AND(MOD(ABS(VLOOKUP(Certificate!D1,'Lift #9'!B5:U53,18,FALSE)),100)&gt;=10,MOD(ABS(VLOOKUP(Certificate!D1,'Lift #9'!B5:U53,18,FALSE)),100)&lt;=14),"th",
        CHOOSE(MOD(ABS(VLOOKUP(Certificate!D1,'Lift #9'!B5:U53,18,FALSE)),10)+1,"th","st","nd","rd","th","th","th","th","th","th"))),
IF(D24="","",VLOOKUP(Certificate!D1,'Lift #9'!B5:U53,19,FALSE)&amp;IF(AND(MOD(ABS(VLOOKUP(Certificate!D1,'Lift #9'!B5:U53,19,FALSE)),100)&gt;=10,MOD(ABS(VLOOKUP(Certificate!D1,'Lift #9'!B5:U53,19,FALSE)),100)&lt;=14),"th",
        CHOOSE(MOD(ABS(VLOOKUP(Certificate!D1,'Lift #9'!B5:U53,19,FALSE)),10)+1,"th","st","nd","rd","th","th","th","th","th","th")))
)</f>
        <v>#N/A</v>
      </c>
      <c r="H24" s="31" t="str">
        <f>IF(D24="","",VLOOKUP(Certificate!D1,'Lift #9'!B5:Q53,14,FALSE))</f>
        <v/>
      </c>
      <c r="I24" s="27"/>
      <c r="J24" s="29"/>
      <c r="K24" s="27"/>
    </row>
    <row r="25" spans="1:11" ht="20.25">
      <c r="A25" s="28"/>
      <c r="B25" s="28"/>
      <c r="D25" s="29" t="str">
        <f>IF(ISBLANK(Setup!B16),"",Setup!B16&amp;IF(VLOOKUP(Certificate!D1,'Lift #10'!B5:U53,4,FALSE)="Left"," (LH)",IF(VLOOKUP(Certificate!D1,'Lift #10'!B5:U53,4,FALSE)="Right"," (RH)","")))</f>
        <v/>
      </c>
      <c r="E25" s="60" t="str">
        <f>IF(D25="","",VLOOKUP(Certificate!D1,'Lift #10'!B5:Q53,13,FALSE))</f>
        <v/>
      </c>
      <c r="F25" s="30" t="str">
        <f>IF(D25="","",VLOOKUP(Certificate!D1,'Lift #10'!B5:U53,16,FALSE)&amp;IF(AND(MOD(ABS(VLOOKUP(Certificate!D1,'Lift #10'!B5:U53,16,FALSE)),100)&gt;=10,MOD(ABS(VLOOKUP(Certificate!D1,'Lift #10'!B5:U53,16,FALSE)),100)&lt;=14),"th",
        CHOOSE(MOD(ABS(VLOOKUP(Certificate!D1,'Lift #10'!B5:U53,16,FALSE)),10)+1,"th","st","nd","rd","th","th","th","th","th","th")))</f>
        <v/>
      </c>
      <c r="G25" s="30" t="e">
        <f>IF(VLOOKUP(D1,'Score Sheet'!B4:L53,3,FALSE)="F",
IF(D25="","",VLOOKUP(Certificate!D1,'Lift #10'!B5:U53,18,FALSE)&amp;IF(AND(MOD(ABS(VLOOKUP(Certificate!D1,'Lift #10'!B5:U53,18,FALSE)),100)&gt;=10,MOD(ABS(VLOOKUP(Certificate!D1,'Lift #10'!B5:U53,18,FALSE)),100)&lt;=14),"th",
        CHOOSE(MOD(ABS(VLOOKUP(Certificate!D1,'Lift #10'!B5:U53,18,FALSE)),10)+1,"th","st","nd","rd","th","th","th","th","th","th"))),
IF(D25="","",VLOOKUP(Certificate!D1,'Lift #10'!B5:U53,19,FALSE)&amp;IF(AND(MOD(ABS(VLOOKUP(Certificate!D1,'Lift #10'!B5:U53,19,FALSE)),100)&gt;=10,MOD(ABS(VLOOKUP(Certificate!D1,'Lift #10'!B5:U53,19,FALSE)),100)&lt;=14),"th",
        CHOOSE(MOD(ABS(VLOOKUP(Certificate!D1,'Lift #10'!B5:U53,19,FALSE)),10)+1,"th","st","nd","rd","th","th","th","th","th","th")))
)</f>
        <v>#N/A</v>
      </c>
      <c r="H25" s="31" t="str">
        <f>IF(D25="","",VLOOKUP(Certificate!D1,'Lift #10'!B5:Q53,14,FALSE))</f>
        <v/>
      </c>
      <c r="I25" s="27"/>
      <c r="J25" s="29"/>
      <c r="K25" s="27"/>
    </row>
    <row r="26" spans="1:11" ht="20.25">
      <c r="A26" s="28"/>
      <c r="B26" s="28"/>
      <c r="D26" s="29" t="str">
        <f>IF(ISBLANK(Setup!B17),"",Setup!B17&amp;IF(VLOOKUP(Certificate!D1,'Lift #11'!B5:U53,4,FALSE)="Left"," (LH)",IF(VLOOKUP(Certificate!D1,'Lift #11'!B5:U53,4,FALSE)="Right"," (RH)","")))</f>
        <v/>
      </c>
      <c r="E26" s="60" t="str">
        <f>IF(D26="","",VLOOKUP(Certificate!D1,'Lift #11'!B5:Q53,13,FALSE))</f>
        <v/>
      </c>
      <c r="F26" s="30" t="str">
        <f>IF(D26="","",VLOOKUP(Certificate!D1,'Lift #11'!B5:U53,16,FALSE)&amp;IF(AND(MOD(ABS(VLOOKUP(Certificate!D1,'Lift #11'!B5:U53,16,FALSE)),100)&gt;=10,MOD(ABS(VLOOKUP(Certificate!D1,'Lift #11'!B5:U53,16,FALSE)),100)&lt;=14),"th",
        CHOOSE(MOD(ABS(VLOOKUP(Certificate!D1,'Lift #11'!B5:U53,16,FALSE)),10)+1,"th","st","nd","rd","th","th","th","th","th","th")))</f>
        <v/>
      </c>
      <c r="G26" s="30" t="e">
        <f>IF(VLOOKUP(D1,'Score Sheet'!B4:L53,3,FALSE)="F",
IF(D26="","",VLOOKUP(Certificate!D1,'Lift #11'!B5:U53,18,FALSE)&amp;IF(AND(MOD(ABS(VLOOKUP(Certificate!D1,'Lift #11'!B5:U53,18,FALSE)),100)&gt;=10,MOD(ABS(VLOOKUP(Certificate!D1,'Lift #11'!B5:U53,18,FALSE)),100)&lt;=14),"th",
        CHOOSE(MOD(ABS(VLOOKUP(Certificate!D1,'Lift #11'!B5:U53,18,FALSE)),10)+1,"th","st","nd","rd","th","th","th","th","th","th"))),
IF(D26="","",VLOOKUP(Certificate!D1,'Lift #11'!B5:U53,19,FALSE)&amp;IF(AND(MOD(ABS(VLOOKUP(Certificate!D1,'Lift #11'!B5:U53,19,FALSE)),100)&gt;=10,MOD(ABS(VLOOKUP(Certificate!D1,'Lift #11'!B5:U53,19,FALSE)),100)&lt;=14),"th",
        CHOOSE(MOD(ABS(VLOOKUP(Certificate!D1,'Lift #11'!B5:U53,19,FALSE)),10)+1,"th","st","nd","rd","th","th","th","th","th","th")))
)</f>
        <v>#N/A</v>
      </c>
      <c r="H26" s="31" t="str">
        <f>IF(D26="","",VLOOKUP(Certificate!D1,'Lift #11'!B5:Q53,14,FALSE))</f>
        <v/>
      </c>
      <c r="I26" s="27"/>
      <c r="J26" s="29"/>
      <c r="K26" s="27"/>
    </row>
    <row r="27" spans="1:11" ht="20.25">
      <c r="A27" s="28"/>
      <c r="B27" s="28"/>
      <c r="D27" s="29" t="str">
        <f>IF(ISBLANK(Setup!B18),"",Setup!B18&amp;IF(VLOOKUP(Certificate!D1,'Lift #12'!B5:U53,4,FALSE)="Left"," (LH)",IF(VLOOKUP(Certificate!D1,'Lift #12'!B5:U53,4,FALSE)="Right"," (RH)","")))</f>
        <v/>
      </c>
      <c r="E27" s="60" t="str">
        <f>IF(D27="","",VLOOKUP(Certificate!D1,'Lift #12'!B5:Q53,13,FALSE))</f>
        <v/>
      </c>
      <c r="F27" s="30" t="str">
        <f>IF(D27="","",VLOOKUP(Certificate!D1,'Lift #12'!B5:U53,16,FALSE)&amp;IF(AND(MOD(ABS(VLOOKUP(Certificate!D1,'Lift #12'!B5:U53,16,FALSE)),100)&gt;=10,MOD(ABS(VLOOKUP(Certificate!D1,'Lift #12'!B5:U53,16,FALSE)),100)&lt;=14),"th",
        CHOOSE(MOD(ABS(VLOOKUP(Certificate!D1,'Lift #12'!B5:U53,16,FALSE)),10)+1,"th","st","nd","rd","th","th","th","th","th","th")))</f>
        <v/>
      </c>
      <c r="G27" s="30" t="e">
        <f>IF(VLOOKUP(D1,'Score Sheet'!B4:L53,3,FALSE)="F",
IF(D27="","",VLOOKUP(Certificate!D1,'Lift #12'!B5:U53,18,FALSE)&amp;IF(AND(MOD(ABS(VLOOKUP(Certificate!D1,'Lift #12'!B5:U53,18,FALSE)),100)&gt;=10,MOD(ABS(VLOOKUP(Certificate!D1,'Lift #12'!B5:U53,18,FALSE)),100)&lt;=14),"th",
        CHOOSE(MOD(ABS(VLOOKUP(Certificate!D1,'Lift #12'!B5:U53,18,FALSE)),10)+1,"th","st","nd","rd","th","th","th","th","th","th"))),
IF(D27="","",VLOOKUP(Certificate!D1,'Lift #12'!B5:U53,19,FALSE)&amp;IF(AND(MOD(ABS(VLOOKUP(Certificate!D1,'Lift #12'!B5:U53,19,FALSE)),100)&gt;=10,MOD(ABS(VLOOKUP(Certificate!D1,'Lift #12'!B5:U53,19,FALSE)),100)&lt;=14),"th",
        CHOOSE(MOD(ABS(VLOOKUP(Certificate!D1,'Lift #12'!B5:U53,19,FALSE)),10)+1,"th","st","nd","rd","th","th","th","th","th","th")))
)</f>
        <v>#N/A</v>
      </c>
      <c r="H27" s="31" t="str">
        <f>IF(D27="","",VLOOKUP(Certificate!D1,'Lift #12'!B5:Q53,14,FALSE))</f>
        <v/>
      </c>
      <c r="I27" s="27"/>
      <c r="J27" s="29"/>
      <c r="K27" s="27"/>
    </row>
    <row r="28" spans="1:11" ht="20.25">
      <c r="A28" s="28"/>
      <c r="B28" s="28"/>
      <c r="D28" s="29" t="str">
        <f>IF(ISBLANK(Setup!B19),"",Setup!B19&amp;IF(VLOOKUP(Certificate!D1,'Lift #13'!B5:U53,4,FALSE)="Left"," (LH)",IF(VLOOKUP(Certificate!D1,'Lift #13'!B5:U53,4,FALSE)="Right"," (RH)","")))</f>
        <v/>
      </c>
      <c r="E28" s="60" t="str">
        <f>IF(D28="","",VLOOKUP(Certificate!D1,'Lift #13'!B5:Q53,13,FALSE))</f>
        <v/>
      </c>
      <c r="F28" s="30" t="str">
        <f>IF(D28="","",VLOOKUP(Certificate!D1,'Lift #13'!B5:U53,16,FALSE)&amp;IF(AND(MOD(ABS(VLOOKUP(Certificate!D1,'Lift #13'!B5:U53,16,FALSE)),100)&gt;=10,MOD(ABS(VLOOKUP(Certificate!D1,'Lift #13'!B5:U53,16,FALSE)),100)&lt;=14),"th",
        CHOOSE(MOD(ABS(VLOOKUP(Certificate!D1,'Lift #13'!B5:U53,16,FALSE)),10)+1,"th","st","nd","rd","th","th","th","th","th","th")))</f>
        <v/>
      </c>
      <c r="G28" s="30" t="e">
        <f>IF(VLOOKUP(D1,'Score Sheet'!B4:L53,3,FALSE)="F",
IF(D28="","",VLOOKUP(Certificate!D1,'Lift #13'!B5:U53,18,FALSE)&amp;IF(AND(MOD(ABS(VLOOKUP(Certificate!D1,'Lift #13'!B5:U53,18,FALSE)),100)&gt;=10,MOD(ABS(VLOOKUP(Certificate!D1,'Lift #13'!B5:U53,18,FALSE)),100)&lt;=14),"th",
        CHOOSE(MOD(ABS(VLOOKUP(Certificate!D1,'Lift #13'!B5:U53,18,FALSE)),10)+1,"th","st","nd","rd","th","th","th","th","th","th"))),
IF(D28="","",VLOOKUP(Certificate!D1,'Lift #13'!B5:U53,19,FALSE)&amp;IF(AND(MOD(ABS(VLOOKUP(Certificate!D1,'Lift #13'!B5:U53,19,FALSE)),100)&gt;=10,MOD(ABS(VLOOKUP(Certificate!D1,'Lift #13'!B5:U53,19,FALSE)),100)&lt;=14),"th",
        CHOOSE(MOD(ABS(VLOOKUP(Certificate!D1,'Lift #13'!B5:U53,19,FALSE)),10)+1,"th","st","nd","rd","th","th","th","th","th","th")))
)</f>
        <v>#N/A</v>
      </c>
      <c r="H28" s="31" t="str">
        <f>IF(D28="","",VLOOKUP(Certificate!D1,'Lift #13'!B5:Q53,14,FALSE))</f>
        <v/>
      </c>
      <c r="I28" s="27"/>
      <c r="J28" s="29"/>
      <c r="K28" s="27"/>
    </row>
    <row r="29" spans="1:11" ht="20.25">
      <c r="A29" s="28"/>
      <c r="B29" s="28"/>
      <c r="D29" s="29" t="str">
        <f>IF(ISBLANK(Setup!B20),"",Setup!B20&amp;IF(VLOOKUP(Certificate!D1,'Lift #14'!B5:U53,4,FALSE)="Left"," (LH)",IF(VLOOKUP(Certificate!D1,'Lift #14'!B5:U53,4,FALSE)="Right"," (RH)","")))</f>
        <v/>
      </c>
      <c r="E29" s="60" t="str">
        <f>IF(D29="","",VLOOKUP(Certificate!D1,'Lift #14'!B5:Q53,13,FALSE))</f>
        <v/>
      </c>
      <c r="F29" s="29" t="str">
        <f>IF(D29="","",VLOOKUP(Certificate!D1,'Lift #14'!B5:U53,16,FALSE)&amp;IF(AND(MOD(ABS(VLOOKUP(Certificate!D1,'Lift #14'!B5:U53,16,FALSE)),100)&gt;=10,MOD(ABS(VLOOKUP(Certificate!D1,'Lift #14'!B5:U53,16,FALSE)),100)&lt;=14),"th",
        CHOOSE(MOD(ABS(VLOOKUP(Certificate!D1,'Lift #14'!B5:U53,16,FALSE)),10)+1,"th","st","nd","rd","th","th","th","th","th","th")))</f>
        <v/>
      </c>
      <c r="G29" s="29" t="e">
        <f>IF(VLOOKUP(D1,'Score Sheet'!B4:L53,3,FALSE)="F",
IF(D29="","",VLOOKUP(Certificate!D1,'Lift #14'!B5:U53,18,FALSE)&amp;IF(AND(MOD(ABS(VLOOKUP(Certificate!D1,'Lift #14'!B5:U53,18,FALSE)),100)&gt;=10,MOD(ABS(VLOOKUP(Certificate!D1,'Lift #14'!B5:U53,18,FALSE)),100)&lt;=14),"th",
        CHOOSE(MOD(ABS(VLOOKUP(Certificate!D1,'Lift #14'!B5:U53,18,FALSE)),10)+1,"th","st","nd","rd","th","th","th","th","th","th"))),
IF(D29="","",VLOOKUP(Certificate!D1,'Lift #14'!B5:U53,19,FALSE)&amp;IF(AND(MOD(ABS(VLOOKUP(Certificate!D1,'Lift #14'!B5:U53,19,FALSE)),100)&gt;=10,MOD(ABS(VLOOKUP(Certificate!D1,'Lift #14'!B5:U53,19,FALSE)),100)&lt;=14),"th",
        CHOOSE(MOD(ABS(VLOOKUP(Certificate!D1,'Lift #14'!B5:U53,19,FALSE)),10)+1,"th","st","nd","rd","th","th","th","th","th","th")))
)</f>
        <v>#N/A</v>
      </c>
      <c r="H29" s="31" t="str">
        <f>IF(D29="","",VLOOKUP(Certificate!D1,'Lift #14'!B5:Q53,14,FALSE))</f>
        <v/>
      </c>
      <c r="I29" s="27"/>
      <c r="J29" s="29"/>
      <c r="K29" s="27"/>
    </row>
    <row r="30" spans="1:11" ht="20.25">
      <c r="A30" s="28"/>
      <c r="B30" s="28"/>
      <c r="D30" s="29" t="str">
        <f>IF(ISBLANK(Setup!B21),"",Setup!B21&amp;IF(VLOOKUP(Certificate!D1,'Lift #15'!B5:U53,4,FALSE)="Left"," (LH)",IF(VLOOKUP(Certificate!D1,'Lift #15'!B5:U53,4,FALSE)="Right"," (RH)","")))</f>
        <v/>
      </c>
      <c r="E30" s="60" t="str">
        <f>IF(D30="","",VLOOKUP(Certificate!D1,'Lift #15'!B5:Q53,13,FALSE))</f>
        <v/>
      </c>
      <c r="F30" s="29" t="str">
        <f>IF(D30="","",VLOOKUP(Certificate!D1,'Lift #15'!B5:U53,16,FALSE)&amp;IF(AND(MOD(ABS(VLOOKUP(Certificate!D1,'Lift #15'!B5:U53,16,FALSE)),100)&gt;=10,MOD(ABS(VLOOKUP(Certificate!D1,'Lift #15'!B5:U53,16,FALSE)),100)&lt;=14),"th",
        CHOOSE(MOD(ABS(VLOOKUP(Certificate!D1,'Lift #15'!B5:U53,16,FALSE)),10)+1,"th","st","nd","rd","th","th","th","th","th","th")))</f>
        <v/>
      </c>
      <c r="G30" s="29" t="e">
        <f>IF(VLOOKUP(D1,'Score Sheet'!B4:L53,3,FALSE)="F",
IF(D30="","",VLOOKUP(Certificate!D1,'Lift #15'!B5:U53,18,FALSE)&amp;IF(AND(MOD(ABS(VLOOKUP(Certificate!D1,'Lift #15'!B5:U53,18,FALSE)),100)&gt;=10,MOD(ABS(VLOOKUP(Certificate!D1,'Lift #15'!B5:U53,18,FALSE)),100)&lt;=14),"th",
        CHOOSE(MOD(ABS(VLOOKUP(Certificate!D1,'Lift #15'!B5:U53,18,FALSE)),10)+1,"th","st","nd","rd","th","th","th","th","th","th"))),
IF(D30="","",VLOOKUP(Certificate!D1,'Lift #15'!B5:U53,19,FALSE)&amp;IF(AND(MOD(ABS(VLOOKUP(Certificate!D1,'Lift #15'!B5:U53,19,FALSE)),100)&gt;=10,MOD(ABS(VLOOKUP(Certificate!D1,'Lift #15'!B5:U53,19,FALSE)),100)&lt;=14),"th",
        CHOOSE(MOD(ABS(VLOOKUP(Certificate!D1,'Lift #15'!B5:U53,19,FALSE)),10)+1,"th","st","nd","rd","th","th","th","th","th","th")))
)</f>
        <v>#N/A</v>
      </c>
      <c r="H30" s="31" t="str">
        <f>IF(D30="","",VLOOKUP(Certificate!D1,'Lift #15'!B5:Q53,14,FALSE))</f>
        <v/>
      </c>
      <c r="I30" s="27"/>
      <c r="J30" s="29"/>
      <c r="K30" s="27"/>
    </row>
    <row r="31" spans="1:11" ht="17.25">
      <c r="A31" s="28"/>
      <c r="B31" s="28"/>
      <c r="D31" s="32"/>
      <c r="E31" s="33"/>
      <c r="F31" s="33"/>
      <c r="G31" s="33"/>
      <c r="H31" s="34"/>
      <c r="I31" s="27"/>
      <c r="J31" s="35" t="str">
        <f>IF(ISBLANK(Setup!B3),"",Setup!B3)</f>
        <v/>
      </c>
      <c r="K31" s="27"/>
    </row>
    <row r="32" spans="1:11" ht="20.25">
      <c r="A32" s="28"/>
      <c r="B32" s="28"/>
      <c r="C32" s="36"/>
      <c r="D32" s="33"/>
      <c r="E32" s="34"/>
      <c r="F32" s="34"/>
      <c r="G32" s="34"/>
      <c r="H32" s="27"/>
      <c r="I32" s="27"/>
      <c r="J32" s="37" t="s">
        <v>42</v>
      </c>
    </row>
    <row r="33" spans="1:11">
      <c r="A33" s="92"/>
      <c r="B33" s="92"/>
      <c r="C33" s="92"/>
      <c r="D33" s="92"/>
      <c r="E33" s="92"/>
      <c r="F33" s="92"/>
      <c r="G33" s="92"/>
      <c r="H33" s="92"/>
      <c r="I33" s="92"/>
    </row>
    <row r="34" spans="1:11">
      <c r="A34" s="38"/>
      <c r="B34" s="38"/>
      <c r="C34" s="36"/>
      <c r="D34" s="39"/>
      <c r="E34" s="40"/>
      <c r="F34" s="40"/>
      <c r="G34" s="40"/>
      <c r="H34" s="40"/>
      <c r="I34" s="28"/>
      <c r="K34" s="41"/>
    </row>
    <row r="35" spans="1:11">
      <c r="A35" s="38"/>
      <c r="B35" s="38"/>
      <c r="C35" s="36"/>
      <c r="D35" s="39"/>
      <c r="E35" s="40"/>
      <c r="F35" s="40"/>
      <c r="G35" s="40"/>
      <c r="H35" s="40"/>
      <c r="I35" s="28"/>
    </row>
    <row r="36" spans="1:11">
      <c r="A36" s="38"/>
      <c r="B36" s="38"/>
      <c r="C36" s="36"/>
      <c r="D36" s="39"/>
      <c r="E36" s="40"/>
      <c r="F36" s="40"/>
      <c r="G36" s="40"/>
      <c r="H36" s="40"/>
      <c r="I36" s="28"/>
    </row>
    <row r="37" spans="1:11" ht="15">
      <c r="A37" s="38"/>
      <c r="B37" s="38"/>
      <c r="C37" s="36"/>
      <c r="D37" s="39"/>
      <c r="E37" s="42"/>
      <c r="F37" s="40"/>
      <c r="G37" s="40"/>
      <c r="H37" s="40"/>
      <c r="I37" s="28"/>
    </row>
    <row r="38" spans="1:11">
      <c r="A38" s="38"/>
      <c r="B38" s="38"/>
      <c r="C38" s="36"/>
      <c r="D38" s="39"/>
      <c r="E38" s="40"/>
      <c r="F38" s="40"/>
      <c r="G38" s="40"/>
      <c r="H38" s="40"/>
      <c r="I38" s="28"/>
    </row>
    <row r="39" spans="1:11">
      <c r="A39" s="38"/>
      <c r="B39" s="38"/>
      <c r="C39" s="36"/>
      <c r="D39" s="39"/>
      <c r="E39" s="40"/>
      <c r="F39" s="40"/>
      <c r="G39" s="40"/>
      <c r="H39" s="40"/>
      <c r="I39" s="28"/>
    </row>
    <row r="40" spans="1:11">
      <c r="A40" s="43"/>
      <c r="B40" s="43"/>
      <c r="C40" s="43"/>
      <c r="D40" s="43"/>
      <c r="E40" s="43"/>
      <c r="F40" s="43"/>
      <c r="G40" s="43"/>
      <c r="H40" s="43"/>
    </row>
  </sheetData>
  <mergeCells count="8">
    <mergeCell ref="A1:C1"/>
    <mergeCell ref="A33:I33"/>
    <mergeCell ref="F11:H11"/>
    <mergeCell ref="F12:H12"/>
    <mergeCell ref="A4:J4"/>
    <mergeCell ref="A6:J6"/>
    <mergeCell ref="A8:J8"/>
    <mergeCell ref="A9:J9"/>
  </mergeCells>
  <printOptions horizontalCentered="1" verticalCentered="1"/>
  <pageMargins left="0.75" right="0.75" top="1" bottom="1" header="0" footer="0"/>
  <pageSetup scale="58"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 Sheet'!$B$4:$B$53</xm:f>
          </x14:formula1>
          <xm:sqref>D1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11" hidden="1" customWidth="1"/>
    <col min="20" max="20" width="11" hidden="1" customWidth="1"/>
  </cols>
  <sheetData>
    <row r="1" spans="1:21">
      <c r="A1" s="13" t="s">
        <v>45</v>
      </c>
      <c r="B1" s="82" t="str">
        <f>IF(ISBLANK(Setup!B7),"",Setup!B7)</f>
        <v/>
      </c>
      <c r="C1" s="82"/>
      <c r="D1" s="82"/>
      <c r="E1" s="82"/>
    </row>
    <row r="3" spans="1:21">
      <c r="A3" s="4"/>
      <c r="B3" s="4"/>
      <c r="C3" s="88" t="s">
        <v>7</v>
      </c>
      <c r="D3" s="86" t="str">
        <f>'Score Sheet'!L3</f>
        <v>Age Adjusted Lynch Points</v>
      </c>
      <c r="E3" s="5"/>
      <c r="F3" s="84" t="s">
        <v>10</v>
      </c>
      <c r="G3" s="85"/>
      <c r="H3" s="83" t="s">
        <v>11</v>
      </c>
      <c r="I3" s="83"/>
      <c r="J3" s="83" t="s">
        <v>12</v>
      </c>
      <c r="K3" s="83"/>
      <c r="L3" s="83" t="s">
        <v>21</v>
      </c>
      <c r="M3" s="83"/>
      <c r="N3" s="19" t="s">
        <v>20</v>
      </c>
      <c r="O3" s="19" t="s">
        <v>62</v>
      </c>
      <c r="P3" s="19" t="s">
        <v>44</v>
      </c>
      <c r="Q3" s="19" t="s">
        <v>68</v>
      </c>
      <c r="R3" s="62" t="s">
        <v>69</v>
      </c>
      <c r="S3" s="62" t="s">
        <v>69</v>
      </c>
      <c r="T3" s="62" t="s">
        <v>70</v>
      </c>
      <c r="U3" s="62" t="s">
        <v>70</v>
      </c>
    </row>
    <row r="4" spans="1:21" s="100" customFormat="1" ht="28.5">
      <c r="A4" s="78" t="str">
        <f>'Score Sheet'!M3</f>
        <v>Session</v>
      </c>
      <c r="B4" s="78" t="s">
        <v>2</v>
      </c>
      <c r="C4" s="89"/>
      <c r="D4" s="87"/>
      <c r="E4" s="101"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53"/>
  <mergeCells count="7">
    <mergeCell ref="B1:E1"/>
    <mergeCell ref="H3:I3"/>
    <mergeCell ref="J3:K3"/>
    <mergeCell ref="L3:M3"/>
    <mergeCell ref="F3:G3"/>
    <mergeCell ref="D3:D4"/>
    <mergeCell ref="C3:C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AgeFactor!$H$3:$H$4</xm:f>
          </x14:formula1>
          <xm:sqref>I53 K53 M53</xm:sqref>
        </x14:dataValidation>
        <x14:dataValidation type="list" allowBlank="1" showInputMessage="1" showErrorMessage="1">
          <x14:formula1>
            <xm:f>DropDownValues!$A$1:$A$2</xm:f>
          </x14:formula1>
          <xm:sqref>G5:G53 I5:I52 K5:K52 M5:M52</xm:sqref>
        </x14:dataValidation>
        <x14:dataValidation type="list" allowBlank="1" showInputMessage="1" showErrorMessage="1">
          <x14:formula1>
            <xm:f>DropDownValues!$B$1:$B$3</xm:f>
          </x14:formula1>
          <xm:sqref>E5:E53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8" sqref="A8"/>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13" t="s">
        <v>45</v>
      </c>
      <c r="B1" s="82" t="str">
        <f>IF(ISBLANK(Setup!B8),"",Setup!B8)</f>
        <v/>
      </c>
      <c r="C1" s="82"/>
      <c r="D1" s="82"/>
      <c r="E1" s="82"/>
    </row>
    <row r="3" spans="1:21" ht="14.25" customHeight="1">
      <c r="A3" s="4"/>
      <c r="B3" s="4"/>
      <c r="C3" s="88" t="s">
        <v>7</v>
      </c>
      <c r="D3" s="86" t="str">
        <f>'Score Sheet'!L3</f>
        <v>Age Adjusted Lynch Points</v>
      </c>
      <c r="E3" s="5"/>
      <c r="F3" s="84" t="s">
        <v>10</v>
      </c>
      <c r="G3" s="85"/>
      <c r="H3" s="83" t="s">
        <v>11</v>
      </c>
      <c r="I3" s="83"/>
      <c r="J3" s="83" t="s">
        <v>12</v>
      </c>
      <c r="K3" s="83"/>
      <c r="L3" s="83" t="s">
        <v>21</v>
      </c>
      <c r="M3" s="83"/>
      <c r="N3" s="19" t="s">
        <v>20</v>
      </c>
      <c r="O3" s="19" t="s">
        <v>62</v>
      </c>
      <c r="P3" s="19" t="s">
        <v>44</v>
      </c>
      <c r="Q3" s="65" t="s">
        <v>68</v>
      </c>
      <c r="R3" s="65" t="s">
        <v>69</v>
      </c>
      <c r="S3" s="65" t="s">
        <v>69</v>
      </c>
      <c r="T3" s="65" t="s">
        <v>70</v>
      </c>
      <c r="U3" s="65" t="s">
        <v>70</v>
      </c>
    </row>
    <row r="4" spans="1:21" ht="28.5">
      <c r="A4" s="19" t="str">
        <f>'Score Sheet'!M3</f>
        <v>Session</v>
      </c>
      <c r="B4" s="19" t="s">
        <v>2</v>
      </c>
      <c r="C4" s="89"/>
      <c r="D4" s="87"/>
      <c r="E4" s="19"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B1:E1"/>
    <mergeCell ref="F3:G3"/>
    <mergeCell ref="H3:I3"/>
    <mergeCell ref="J3:K3"/>
    <mergeCell ref="D3:D4"/>
    <mergeCell ref="C3:C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AgeFactor!$H$3:$H$4</xm:f>
          </x14:formula1>
          <xm:sqref>I53 K53 M53</xm:sqref>
        </x14:dataValidation>
        <x14:dataValidation type="list" allowBlank="1" showInputMessage="1" showErrorMessage="1">
          <x14:formula1>
            <xm:f>DropDownValues!$B$1:$B$3</xm:f>
          </x14:formula1>
          <xm:sqref>E5:E53</xm:sqref>
        </x14:dataValidation>
        <x14:dataValidation type="list" allowBlank="1" showInputMessage="1" showErrorMessage="1">
          <x14:formula1>
            <xm:f>DropDownValues!$A$1:$A$2</xm:f>
          </x14:formula1>
          <xm:sqref>G5:G53 I5:I52 K5:K52 M5:M52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C1" sqref="C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13" t="s">
        <v>45</v>
      </c>
      <c r="B1" s="82" t="str">
        <f>IF(ISBLANK(Setup!B9),"",Setup!B9)</f>
        <v/>
      </c>
      <c r="C1" s="82"/>
      <c r="D1" s="82"/>
      <c r="E1" s="82"/>
    </row>
    <row r="3" spans="1:21">
      <c r="A3" s="4"/>
      <c r="B3" s="4"/>
      <c r="C3" s="88" t="s">
        <v>7</v>
      </c>
      <c r="D3" s="86" t="str">
        <f>'Score Sheet'!L3</f>
        <v>Age Adjusted Lynch Points</v>
      </c>
      <c r="E3" s="5"/>
      <c r="F3" s="84" t="s">
        <v>10</v>
      </c>
      <c r="G3" s="85"/>
      <c r="H3" s="83" t="s">
        <v>11</v>
      </c>
      <c r="I3" s="83"/>
      <c r="J3" s="83" t="s">
        <v>12</v>
      </c>
      <c r="K3" s="83"/>
      <c r="L3" s="83" t="s">
        <v>21</v>
      </c>
      <c r="M3" s="83"/>
      <c r="N3" s="19" t="s">
        <v>20</v>
      </c>
      <c r="O3" s="19" t="s">
        <v>62</v>
      </c>
      <c r="P3" s="19" t="s">
        <v>44</v>
      </c>
      <c r="Q3" s="65" t="s">
        <v>68</v>
      </c>
      <c r="R3" s="65" t="s">
        <v>69</v>
      </c>
      <c r="S3" s="65" t="s">
        <v>69</v>
      </c>
      <c r="T3" s="65" t="s">
        <v>70</v>
      </c>
      <c r="U3" s="65" t="s">
        <v>70</v>
      </c>
    </row>
    <row r="4" spans="1:21" ht="28.5">
      <c r="A4" s="19" t="str">
        <f>'Score Sheet'!M3</f>
        <v>Session</v>
      </c>
      <c r="B4" s="19" t="s">
        <v>2</v>
      </c>
      <c r="C4" s="89"/>
      <c r="D4" s="87"/>
      <c r="E4" s="19"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B1:E1"/>
    <mergeCell ref="F3:G3"/>
    <mergeCell ref="H3:I3"/>
    <mergeCell ref="J3:K3"/>
    <mergeCell ref="D3:D4"/>
    <mergeCell ref="C3:C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AgeFactor!$H$3:$H$4</xm:f>
          </x14:formula1>
          <xm:sqref>I53 K53 M53</xm:sqref>
        </x14:dataValidation>
        <x14:dataValidation type="list" allowBlank="1" showInputMessage="1" showErrorMessage="1">
          <x14:formula1>
            <xm:f>DropDownValues!$B$1:$B$3</xm:f>
          </x14:formula1>
          <xm:sqref>E5:E53</xm:sqref>
        </x14:dataValidation>
        <x14:dataValidation type="list" allowBlank="1" showInputMessage="1" showErrorMessage="1">
          <x14:formula1>
            <xm:f>DropDownValues!$A$1:$A$2</xm:f>
          </x14:formula1>
          <xm:sqref>G5:G53 I5:I52 K5:K52 M5:M52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13" t="s">
        <v>45</v>
      </c>
      <c r="B1" s="82" t="str">
        <f>IF(ISBLANK(Setup!B10),"",Setup!B10)</f>
        <v/>
      </c>
      <c r="C1" s="82"/>
      <c r="D1" s="82"/>
      <c r="E1" s="82"/>
    </row>
    <row r="3" spans="1:21">
      <c r="A3" s="4"/>
      <c r="B3" s="4"/>
      <c r="C3" s="88" t="s">
        <v>7</v>
      </c>
      <c r="D3" s="86" t="str">
        <f>'Score Sheet'!L3</f>
        <v>Age Adjusted Lynch Points</v>
      </c>
      <c r="E3" s="5"/>
      <c r="F3" s="84" t="s">
        <v>10</v>
      </c>
      <c r="G3" s="85"/>
      <c r="H3" s="83" t="s">
        <v>11</v>
      </c>
      <c r="I3" s="83"/>
      <c r="J3" s="83" t="s">
        <v>12</v>
      </c>
      <c r="K3" s="83"/>
      <c r="L3" s="83" t="s">
        <v>21</v>
      </c>
      <c r="M3" s="83"/>
      <c r="N3" s="19" t="s">
        <v>20</v>
      </c>
      <c r="O3" s="19" t="s">
        <v>62</v>
      </c>
      <c r="P3" s="19" t="s">
        <v>44</v>
      </c>
      <c r="Q3" s="65" t="s">
        <v>68</v>
      </c>
      <c r="R3" s="65" t="s">
        <v>69</v>
      </c>
      <c r="S3" s="65" t="s">
        <v>69</v>
      </c>
      <c r="T3" s="65" t="s">
        <v>70</v>
      </c>
      <c r="U3" s="65" t="s">
        <v>70</v>
      </c>
    </row>
    <row r="4" spans="1:21" ht="28.5">
      <c r="A4" s="19" t="str">
        <f>'Score Sheet'!M3</f>
        <v>Session</v>
      </c>
      <c r="B4" s="19" t="s">
        <v>2</v>
      </c>
      <c r="C4" s="89"/>
      <c r="D4" s="87"/>
      <c r="E4" s="19"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B1:E1"/>
    <mergeCell ref="F3:G3"/>
    <mergeCell ref="H3:I3"/>
    <mergeCell ref="J3:K3"/>
    <mergeCell ref="D3:D4"/>
    <mergeCell ref="C3:C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AgeFactor!$H$3:$H$4</xm:f>
          </x14:formula1>
          <xm:sqref>I53 K53 M53</xm:sqref>
        </x14:dataValidation>
        <x14:dataValidation type="list" allowBlank="1" showInputMessage="1" showErrorMessage="1">
          <x14:formula1>
            <xm:f>DropDownValues!$B$1:$B$3</xm:f>
          </x14:formula1>
          <xm:sqref>E5:E53</xm:sqref>
        </x14:dataValidation>
        <x14:dataValidation type="list" allowBlank="1" showInputMessage="1" showErrorMessage="1">
          <x14:formula1>
            <xm:f>DropDownValues!$A$1:$A$2</xm:f>
          </x14:formula1>
          <xm:sqref>G5:G53 I5:I52 K5:K52 M5:M52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13" t="s">
        <v>45</v>
      </c>
      <c r="B1" s="82" t="str">
        <f>IF(ISBLANK(Setup!B11),"",Setup!B11)</f>
        <v/>
      </c>
      <c r="C1" s="82"/>
      <c r="D1" s="82"/>
      <c r="E1" s="82"/>
    </row>
    <row r="3" spans="1:21">
      <c r="A3" s="4"/>
      <c r="B3" s="4"/>
      <c r="C3" s="88" t="s">
        <v>7</v>
      </c>
      <c r="D3" s="86" t="str">
        <f>'Score Sheet'!L3</f>
        <v>Age Adjusted Lynch Points</v>
      </c>
      <c r="E3" s="5"/>
      <c r="F3" s="84" t="s">
        <v>10</v>
      </c>
      <c r="G3" s="85"/>
      <c r="H3" s="83" t="s">
        <v>11</v>
      </c>
      <c r="I3" s="83"/>
      <c r="J3" s="83" t="s">
        <v>12</v>
      </c>
      <c r="K3" s="83"/>
      <c r="L3" s="83" t="s">
        <v>21</v>
      </c>
      <c r="M3" s="83"/>
      <c r="N3" s="19" t="s">
        <v>20</v>
      </c>
      <c r="O3" s="19" t="s">
        <v>62</v>
      </c>
      <c r="P3" s="19" t="s">
        <v>44</v>
      </c>
      <c r="Q3" s="65" t="s">
        <v>68</v>
      </c>
      <c r="R3" s="65" t="s">
        <v>69</v>
      </c>
      <c r="S3" s="65" t="s">
        <v>69</v>
      </c>
      <c r="T3" s="65" t="s">
        <v>70</v>
      </c>
      <c r="U3" s="65" t="s">
        <v>70</v>
      </c>
    </row>
    <row r="4" spans="1:21" ht="28.5">
      <c r="A4" s="19" t="str">
        <f>'Score Sheet'!M3</f>
        <v>Session</v>
      </c>
      <c r="B4" s="19" t="s">
        <v>2</v>
      </c>
      <c r="C4" s="89"/>
      <c r="D4" s="87"/>
      <c r="E4" s="19"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B1:E1"/>
    <mergeCell ref="F3:G3"/>
    <mergeCell ref="H3:I3"/>
    <mergeCell ref="J3:K3"/>
    <mergeCell ref="D3:D4"/>
    <mergeCell ref="C3:C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AgeFactor!$H$3:$H$4</xm:f>
          </x14:formula1>
          <xm:sqref>I53 K53 M53</xm:sqref>
        </x14:dataValidation>
        <x14:dataValidation type="list" allowBlank="1" showInputMessage="1" showErrorMessage="1">
          <x14:formula1>
            <xm:f>DropDownValues!$B$1:$B$3</xm:f>
          </x14:formula1>
          <xm:sqref>E5:E53</xm:sqref>
        </x14:dataValidation>
        <x14:dataValidation type="list" allowBlank="1" showInputMessage="1" showErrorMessage="1">
          <x14:formula1>
            <xm:f>DropDownValues!$A$1:$A$2</xm:f>
          </x14:formula1>
          <xm:sqref>G5:G53 I5:I52 K5:K52 M5:M52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20" zoomScaleNormal="120" workbookViewId="0">
      <pane xSplit="2" ySplit="4" topLeftCell="C5" activePane="bottomRight" state="frozen"/>
      <selection pane="topRight" activeCell="B1" sqref="B1"/>
      <selection pane="bottomLeft" activeCell="A5" sqref="A5"/>
      <selection pane="bottomRight" activeCell="C5" sqref="C5"/>
    </sheetView>
  </sheetViews>
  <sheetFormatPr defaultColWidth="11" defaultRowHeight="14.25"/>
  <cols>
    <col min="1" max="1" width="8" customWidth="1"/>
    <col min="2" max="2" width="20.3984375" customWidth="1"/>
    <col min="3" max="3" width="6.53125" bestFit="1" customWidth="1"/>
    <col min="4" max="4" width="14.73046875" customWidth="1"/>
    <col min="18" max="18" width="0" hidden="1" customWidth="1"/>
    <col min="20" max="20" width="0" hidden="1" customWidth="1"/>
  </cols>
  <sheetData>
    <row r="1" spans="1:21">
      <c r="A1" s="13" t="s">
        <v>45</v>
      </c>
      <c r="B1" s="82" t="str">
        <f>IF(ISBLANK(Setup!B12),"",Setup!B12)</f>
        <v/>
      </c>
      <c r="C1" s="82"/>
      <c r="D1" s="82"/>
      <c r="E1" s="82"/>
    </row>
    <row r="3" spans="1:21">
      <c r="A3" s="4"/>
      <c r="B3" s="4"/>
      <c r="C3" s="88" t="s">
        <v>7</v>
      </c>
      <c r="D3" s="86" t="str">
        <f>'Score Sheet'!L3</f>
        <v>Age Adjusted Lynch Points</v>
      </c>
      <c r="E3" s="5"/>
      <c r="F3" s="84" t="s">
        <v>10</v>
      </c>
      <c r="G3" s="85"/>
      <c r="H3" s="83" t="s">
        <v>11</v>
      </c>
      <c r="I3" s="83"/>
      <c r="J3" s="83" t="s">
        <v>12</v>
      </c>
      <c r="K3" s="83"/>
      <c r="L3" s="83" t="s">
        <v>21</v>
      </c>
      <c r="M3" s="83"/>
      <c r="N3" s="19" t="s">
        <v>20</v>
      </c>
      <c r="O3" s="19" t="s">
        <v>62</v>
      </c>
      <c r="P3" s="19" t="s">
        <v>44</v>
      </c>
      <c r="Q3" s="65" t="s">
        <v>68</v>
      </c>
      <c r="R3" s="65" t="s">
        <v>69</v>
      </c>
      <c r="S3" s="65" t="s">
        <v>69</v>
      </c>
      <c r="T3" s="65" t="s">
        <v>70</v>
      </c>
      <c r="U3" s="65" t="s">
        <v>70</v>
      </c>
    </row>
    <row r="4" spans="1:21" ht="28.5">
      <c r="A4" s="19" t="str">
        <f>'Score Sheet'!M3</f>
        <v>Session</v>
      </c>
      <c r="B4" s="19" t="s">
        <v>2</v>
      </c>
      <c r="C4" s="89"/>
      <c r="D4" s="87"/>
      <c r="E4" s="19" t="s">
        <v>29</v>
      </c>
      <c r="F4" s="101" t="str">
        <f>"Weight" &amp; IF(ISBLANK(Setup!$B$4),""," ("&amp;Setup!$B$4&amp;")")</f>
        <v>Weight</v>
      </c>
      <c r="G4" s="101" t="s">
        <v>19</v>
      </c>
      <c r="H4" s="101" t="str">
        <f>"Weight" &amp; IF(ISBLANK(Setup!$B$4),""," ("&amp;Setup!$B$4&amp;")")</f>
        <v>Weight</v>
      </c>
      <c r="I4" s="101" t="s">
        <v>19</v>
      </c>
      <c r="J4" s="101" t="str">
        <f>"Weight" &amp; IF(ISBLANK(Setup!$B$4),""," ("&amp;Setup!$B$4&amp;")")</f>
        <v>Weight</v>
      </c>
      <c r="K4" s="101" t="s">
        <v>19</v>
      </c>
      <c r="L4" s="101" t="str">
        <f>"Weight" &amp; IF(ISBLANK(Setup!$B$4),""," ("&amp;Setup!$B$4&amp;")")</f>
        <v>Weight</v>
      </c>
      <c r="M4" s="101" t="s">
        <v>19</v>
      </c>
      <c r="N4" s="101" t="str">
        <f>"Lift"  &amp; IF(ISBLANK(Setup!$B$4),""," ("&amp;Setup!$B$4&amp;")")</f>
        <v>Lift</v>
      </c>
      <c r="O4" s="101" t="str">
        <f>"Lift"  &amp; IF(ISBLANK(Setup!$B$4),""," ("&amp;Setup!$B$4&amp;")")</f>
        <v>Lift</v>
      </c>
      <c r="P4" s="101" t="str">
        <f>"Weight" &amp; IF(ISBLANK(Setup!$B$4),""," ("&amp;Setup!$B$4&amp;")")</f>
        <v>Weight</v>
      </c>
      <c r="Q4" s="46" t="s">
        <v>38</v>
      </c>
      <c r="R4" s="46" t="s">
        <v>5</v>
      </c>
      <c r="S4" s="46" t="s">
        <v>38</v>
      </c>
      <c r="T4" s="46" t="s">
        <v>5</v>
      </c>
      <c r="U4" s="46" t="s">
        <v>38</v>
      </c>
    </row>
    <row r="5" spans="1:21">
      <c r="A5" s="4" t="str">
        <f>IF($B$1="","",'Score Sheet'!M4)</f>
        <v/>
      </c>
      <c r="B5" s="4" t="str">
        <f>IF($B$1="","",'Score Sheet'!B4)</f>
        <v/>
      </c>
      <c r="C5" s="4" t="str">
        <f>IF($B$1="","",'Score Sheet'!D4)</f>
        <v/>
      </c>
      <c r="D5" s="4" t="str">
        <f>IF($B$1="","",'Score Sheet'!L4)</f>
        <v/>
      </c>
      <c r="E5" s="76"/>
      <c r="F5" s="76"/>
      <c r="G5" s="76"/>
      <c r="H5" s="76"/>
      <c r="I5" s="76"/>
      <c r="J5" s="76"/>
      <c r="K5" s="76"/>
      <c r="L5" s="76"/>
      <c r="M5" s="76"/>
      <c r="N5" s="4">
        <f>MAX(IF(G5="Good",F5,0),IF(I5="Good",H5,0),IF(K5="Good",J5,0))</f>
        <v>0</v>
      </c>
      <c r="O5" s="4" t="str">
        <f>IF(M5="Good",L5,"")</f>
        <v/>
      </c>
      <c r="P5" s="4">
        <f>IFERROR(N5*D5,0)</f>
        <v>0</v>
      </c>
      <c r="Q5" s="4" t="str">
        <f t="shared" ref="Q5:Q23" si="0">IF(B5="","",RANK(P5,$P$5:$P$54,0))</f>
        <v/>
      </c>
      <c r="R5" s="4">
        <f>IF(C5="F",P5,0)</f>
        <v>0</v>
      </c>
      <c r="S5" s="77" t="str">
        <f>IF(C5="F",RANK(R5,$R$5:$R$54,0),"")</f>
        <v/>
      </c>
      <c r="T5" s="4">
        <f>IF(C5="M",P5,0)</f>
        <v>0</v>
      </c>
      <c r="U5" s="4" t="str">
        <f>IF(C5="M",RANK(T5,$T$5:$T$54,0),"")</f>
        <v/>
      </c>
    </row>
    <row r="6" spans="1:21">
      <c r="A6" s="4" t="str">
        <f>IF($B$1="","",'Score Sheet'!M5)</f>
        <v/>
      </c>
      <c r="B6" s="4" t="str">
        <f>IF($B$1="","",'Score Sheet'!B5)</f>
        <v/>
      </c>
      <c r="C6" s="4" t="str">
        <f>IF($B$1="","",'Score Sheet'!D5)</f>
        <v/>
      </c>
      <c r="D6" s="4" t="str">
        <f>IF($B$1="","",'Score Sheet'!L5)</f>
        <v/>
      </c>
      <c r="E6" s="76"/>
      <c r="F6" s="76"/>
      <c r="G6" s="76"/>
      <c r="H6" s="76"/>
      <c r="I6" s="76"/>
      <c r="J6" s="76"/>
      <c r="K6" s="76"/>
      <c r="L6" s="76"/>
      <c r="M6" s="76"/>
      <c r="N6" s="4">
        <f t="shared" ref="N6:N53" si="1">MAX(IF(G6="Good",F6,0),IF(I6="Good",H6,0),IF(K6="Good",J6,0))</f>
        <v>0</v>
      </c>
      <c r="O6" s="4" t="str">
        <f t="shared" ref="O6:O53" si="2">IF(M6="Good",L6,"")</f>
        <v/>
      </c>
      <c r="P6" s="4">
        <f t="shared" ref="P6:P53" si="3">IFERROR(N6*D6,0)</f>
        <v>0</v>
      </c>
      <c r="Q6" s="4" t="str">
        <f t="shared" si="0"/>
        <v/>
      </c>
      <c r="R6" s="4">
        <f t="shared" ref="R6:R53" si="4">IF(C6="F",P6,0)</f>
        <v>0</v>
      </c>
      <c r="S6" s="77" t="str">
        <f t="shared" ref="S6:S53" si="5">IF(C6="F",RANK(R6,$R$5:$R$54,0),"")</f>
        <v/>
      </c>
      <c r="T6" s="4">
        <f t="shared" ref="T6:T53" si="6">IF(C6="M",P6,0)</f>
        <v>0</v>
      </c>
      <c r="U6" s="4" t="str">
        <f t="shared" ref="U6:U53" si="7">IF(C6="M",RANK(T6,$T$5:$T$54,0),"")</f>
        <v/>
      </c>
    </row>
    <row r="7" spans="1:21">
      <c r="A7" s="4" t="str">
        <f>IF($B$1="","",'Score Sheet'!M6)</f>
        <v/>
      </c>
      <c r="B7" s="4" t="str">
        <f>IF($B$1="","",'Score Sheet'!B6)</f>
        <v/>
      </c>
      <c r="C7" s="4" t="str">
        <f>IF($B$1="","",'Score Sheet'!D6)</f>
        <v/>
      </c>
      <c r="D7" s="4" t="str">
        <f>IF($B$1="","",'Score Sheet'!L6)</f>
        <v/>
      </c>
      <c r="E7" s="76"/>
      <c r="F7" s="76"/>
      <c r="G7" s="76"/>
      <c r="H7" s="76"/>
      <c r="I7" s="76"/>
      <c r="J7" s="76"/>
      <c r="K7" s="76"/>
      <c r="L7" s="76"/>
      <c r="M7" s="76"/>
      <c r="N7" s="4">
        <f t="shared" si="1"/>
        <v>0</v>
      </c>
      <c r="O7" s="4" t="str">
        <f t="shared" si="2"/>
        <v/>
      </c>
      <c r="P7" s="4">
        <f t="shared" si="3"/>
        <v>0</v>
      </c>
      <c r="Q7" s="4" t="str">
        <f t="shared" si="0"/>
        <v/>
      </c>
      <c r="R7" s="4">
        <f t="shared" si="4"/>
        <v>0</v>
      </c>
      <c r="S7" s="77" t="str">
        <f t="shared" si="5"/>
        <v/>
      </c>
      <c r="T7" s="4">
        <f t="shared" si="6"/>
        <v>0</v>
      </c>
      <c r="U7" s="4" t="str">
        <f t="shared" si="7"/>
        <v/>
      </c>
    </row>
    <row r="8" spans="1:21">
      <c r="A8" s="4" t="str">
        <f>IF($B$1="","",'Score Sheet'!M7)</f>
        <v/>
      </c>
      <c r="B8" s="4" t="str">
        <f>IF($B$1="","",'Score Sheet'!B7)</f>
        <v/>
      </c>
      <c r="C8" s="4" t="str">
        <f>IF($B$1="","",'Score Sheet'!D7)</f>
        <v/>
      </c>
      <c r="D8" s="4" t="str">
        <f>IF($B$1="","",'Score Sheet'!L7)</f>
        <v/>
      </c>
      <c r="E8" s="76"/>
      <c r="F8" s="76"/>
      <c r="G8" s="76"/>
      <c r="H8" s="76"/>
      <c r="I8" s="76"/>
      <c r="J8" s="76"/>
      <c r="K8" s="76"/>
      <c r="L8" s="76"/>
      <c r="M8" s="76"/>
      <c r="N8" s="4">
        <f t="shared" si="1"/>
        <v>0</v>
      </c>
      <c r="O8" s="4" t="str">
        <f t="shared" si="2"/>
        <v/>
      </c>
      <c r="P8" s="4">
        <f t="shared" si="3"/>
        <v>0</v>
      </c>
      <c r="Q8" s="4" t="str">
        <f t="shared" si="0"/>
        <v/>
      </c>
      <c r="R8" s="4">
        <f t="shared" si="4"/>
        <v>0</v>
      </c>
      <c r="S8" s="77" t="str">
        <f t="shared" si="5"/>
        <v/>
      </c>
      <c r="T8" s="4">
        <f t="shared" si="6"/>
        <v>0</v>
      </c>
      <c r="U8" s="4" t="str">
        <f t="shared" si="7"/>
        <v/>
      </c>
    </row>
    <row r="9" spans="1:21">
      <c r="A9" s="4" t="str">
        <f>IF($B$1="","",'Score Sheet'!M8)</f>
        <v/>
      </c>
      <c r="B9" s="4" t="str">
        <f>IF($B$1="","",'Score Sheet'!B8)</f>
        <v/>
      </c>
      <c r="C9" s="4" t="str">
        <f>IF($B$1="","",'Score Sheet'!D8)</f>
        <v/>
      </c>
      <c r="D9" s="4" t="str">
        <f>IF($B$1="","",'Score Sheet'!L8)</f>
        <v/>
      </c>
      <c r="E9" s="76"/>
      <c r="F9" s="76"/>
      <c r="G9" s="76"/>
      <c r="H9" s="76"/>
      <c r="I9" s="76"/>
      <c r="J9" s="76"/>
      <c r="K9" s="76"/>
      <c r="L9" s="76"/>
      <c r="M9" s="76"/>
      <c r="N9" s="4">
        <f t="shared" si="1"/>
        <v>0</v>
      </c>
      <c r="O9" s="4" t="str">
        <f t="shared" si="2"/>
        <v/>
      </c>
      <c r="P9" s="4">
        <f t="shared" si="3"/>
        <v>0</v>
      </c>
      <c r="Q9" s="4" t="str">
        <f t="shared" si="0"/>
        <v/>
      </c>
      <c r="R9" s="4">
        <f t="shared" si="4"/>
        <v>0</v>
      </c>
      <c r="S9" s="77" t="str">
        <f t="shared" si="5"/>
        <v/>
      </c>
      <c r="T9" s="4">
        <f t="shared" si="6"/>
        <v>0</v>
      </c>
      <c r="U9" s="4" t="str">
        <f t="shared" si="7"/>
        <v/>
      </c>
    </row>
    <row r="10" spans="1:21">
      <c r="A10" s="4" t="str">
        <f>IF($B$1="","",'Score Sheet'!M9)</f>
        <v/>
      </c>
      <c r="B10" s="4" t="str">
        <f>IF($B$1="","",'Score Sheet'!B9)</f>
        <v/>
      </c>
      <c r="C10" s="4" t="str">
        <f>IF($B$1="","",'Score Sheet'!D9)</f>
        <v/>
      </c>
      <c r="D10" s="4" t="str">
        <f>IF($B$1="","",'Score Sheet'!L9)</f>
        <v/>
      </c>
      <c r="E10" s="76"/>
      <c r="F10" s="76"/>
      <c r="G10" s="76"/>
      <c r="H10" s="76"/>
      <c r="I10" s="76"/>
      <c r="J10" s="76"/>
      <c r="K10" s="76"/>
      <c r="L10" s="76"/>
      <c r="M10" s="76"/>
      <c r="N10" s="4">
        <f t="shared" si="1"/>
        <v>0</v>
      </c>
      <c r="O10" s="4" t="str">
        <f t="shared" si="2"/>
        <v/>
      </c>
      <c r="P10" s="4">
        <f t="shared" si="3"/>
        <v>0</v>
      </c>
      <c r="Q10" s="4" t="str">
        <f t="shared" si="0"/>
        <v/>
      </c>
      <c r="R10" s="4">
        <f t="shared" si="4"/>
        <v>0</v>
      </c>
      <c r="S10" s="77" t="str">
        <f t="shared" si="5"/>
        <v/>
      </c>
      <c r="T10" s="4">
        <f t="shared" si="6"/>
        <v>0</v>
      </c>
      <c r="U10" s="4" t="str">
        <f t="shared" si="7"/>
        <v/>
      </c>
    </row>
    <row r="11" spans="1:21">
      <c r="A11" s="4" t="str">
        <f>IF($B$1="","",'Score Sheet'!M10)</f>
        <v/>
      </c>
      <c r="B11" s="4" t="str">
        <f>IF($B$1="","",'Score Sheet'!B10)</f>
        <v/>
      </c>
      <c r="C11" s="4" t="str">
        <f>IF($B$1="","",'Score Sheet'!D10)</f>
        <v/>
      </c>
      <c r="D11" s="4" t="str">
        <f>IF($B$1="","",'Score Sheet'!L10)</f>
        <v/>
      </c>
      <c r="E11" s="76"/>
      <c r="F11" s="76"/>
      <c r="G11" s="76"/>
      <c r="H11" s="76"/>
      <c r="I11" s="76"/>
      <c r="J11" s="76"/>
      <c r="K11" s="76"/>
      <c r="L11" s="76"/>
      <c r="M11" s="76"/>
      <c r="N11" s="4">
        <f t="shared" si="1"/>
        <v>0</v>
      </c>
      <c r="O11" s="4" t="str">
        <f t="shared" si="2"/>
        <v/>
      </c>
      <c r="P11" s="4">
        <f t="shared" si="3"/>
        <v>0</v>
      </c>
      <c r="Q11" s="4" t="str">
        <f t="shared" si="0"/>
        <v/>
      </c>
      <c r="R11" s="4">
        <f t="shared" si="4"/>
        <v>0</v>
      </c>
      <c r="S11" s="77" t="str">
        <f t="shared" si="5"/>
        <v/>
      </c>
      <c r="T11" s="4">
        <f t="shared" si="6"/>
        <v>0</v>
      </c>
      <c r="U11" s="4" t="str">
        <f t="shared" si="7"/>
        <v/>
      </c>
    </row>
    <row r="12" spans="1:21">
      <c r="A12" s="4" t="str">
        <f>IF($B$1="","",'Score Sheet'!M11)</f>
        <v/>
      </c>
      <c r="B12" s="4" t="str">
        <f>IF($B$1="","",'Score Sheet'!B11)</f>
        <v/>
      </c>
      <c r="C12" s="4" t="str">
        <f>IF($B$1="","",'Score Sheet'!D11)</f>
        <v/>
      </c>
      <c r="D12" s="4" t="str">
        <f>IF($B$1="","",'Score Sheet'!L11)</f>
        <v/>
      </c>
      <c r="E12" s="76"/>
      <c r="F12" s="76"/>
      <c r="G12" s="76"/>
      <c r="H12" s="76"/>
      <c r="I12" s="76"/>
      <c r="J12" s="76"/>
      <c r="K12" s="76"/>
      <c r="L12" s="76"/>
      <c r="M12" s="76"/>
      <c r="N12" s="4">
        <f t="shared" si="1"/>
        <v>0</v>
      </c>
      <c r="O12" s="4" t="str">
        <f t="shared" si="2"/>
        <v/>
      </c>
      <c r="P12" s="4">
        <f t="shared" si="3"/>
        <v>0</v>
      </c>
      <c r="Q12" s="4" t="str">
        <f t="shared" si="0"/>
        <v/>
      </c>
      <c r="R12" s="4">
        <f t="shared" si="4"/>
        <v>0</v>
      </c>
      <c r="S12" s="77" t="str">
        <f t="shared" si="5"/>
        <v/>
      </c>
      <c r="T12" s="4">
        <f t="shared" si="6"/>
        <v>0</v>
      </c>
      <c r="U12" s="4" t="str">
        <f t="shared" si="7"/>
        <v/>
      </c>
    </row>
    <row r="13" spans="1:21">
      <c r="A13" s="4" t="str">
        <f>IF($B$1="","",'Score Sheet'!M12)</f>
        <v/>
      </c>
      <c r="B13" s="4" t="str">
        <f>IF($B$1="","",'Score Sheet'!B12)</f>
        <v/>
      </c>
      <c r="C13" s="4" t="str">
        <f>IF($B$1="","",'Score Sheet'!D12)</f>
        <v/>
      </c>
      <c r="D13" s="4" t="str">
        <f>IF($B$1="","",'Score Sheet'!L12)</f>
        <v/>
      </c>
      <c r="E13" s="76"/>
      <c r="F13" s="76"/>
      <c r="G13" s="76"/>
      <c r="H13" s="76"/>
      <c r="I13" s="76"/>
      <c r="J13" s="76"/>
      <c r="K13" s="76"/>
      <c r="L13" s="76"/>
      <c r="M13" s="76"/>
      <c r="N13" s="4">
        <f t="shared" si="1"/>
        <v>0</v>
      </c>
      <c r="O13" s="4" t="str">
        <f t="shared" si="2"/>
        <v/>
      </c>
      <c r="P13" s="4">
        <f t="shared" si="3"/>
        <v>0</v>
      </c>
      <c r="Q13" s="4" t="str">
        <f t="shared" si="0"/>
        <v/>
      </c>
      <c r="R13" s="4">
        <f t="shared" si="4"/>
        <v>0</v>
      </c>
      <c r="S13" s="77" t="str">
        <f t="shared" si="5"/>
        <v/>
      </c>
      <c r="T13" s="4">
        <f t="shared" si="6"/>
        <v>0</v>
      </c>
      <c r="U13" s="4" t="str">
        <f t="shared" si="7"/>
        <v/>
      </c>
    </row>
    <row r="14" spans="1:21">
      <c r="A14" s="4" t="str">
        <f>IF($B$1="","",'Score Sheet'!M13)</f>
        <v/>
      </c>
      <c r="B14" s="4" t="str">
        <f>IF($B$1="","",'Score Sheet'!B13)</f>
        <v/>
      </c>
      <c r="C14" s="4" t="str">
        <f>IF($B$1="","",'Score Sheet'!D13)</f>
        <v/>
      </c>
      <c r="D14" s="4" t="str">
        <f>IF($B$1="","",'Score Sheet'!L13)</f>
        <v/>
      </c>
      <c r="E14" s="76"/>
      <c r="F14" s="76"/>
      <c r="G14" s="76"/>
      <c r="H14" s="76"/>
      <c r="I14" s="76"/>
      <c r="J14" s="76"/>
      <c r="K14" s="76"/>
      <c r="L14" s="76"/>
      <c r="M14" s="76"/>
      <c r="N14" s="4">
        <f t="shared" si="1"/>
        <v>0</v>
      </c>
      <c r="O14" s="4" t="str">
        <f t="shared" si="2"/>
        <v/>
      </c>
      <c r="P14" s="4">
        <f t="shared" si="3"/>
        <v>0</v>
      </c>
      <c r="Q14" s="4" t="str">
        <f t="shared" si="0"/>
        <v/>
      </c>
      <c r="R14" s="4">
        <f t="shared" si="4"/>
        <v>0</v>
      </c>
      <c r="S14" s="77" t="str">
        <f t="shared" si="5"/>
        <v/>
      </c>
      <c r="T14" s="4">
        <f t="shared" si="6"/>
        <v>0</v>
      </c>
      <c r="U14" s="4" t="str">
        <f t="shared" si="7"/>
        <v/>
      </c>
    </row>
    <row r="15" spans="1:21">
      <c r="A15" s="4" t="str">
        <f>IF($B$1="","",'Score Sheet'!M14)</f>
        <v/>
      </c>
      <c r="B15" s="4" t="str">
        <f>IF($B$1="","",'Score Sheet'!B14)</f>
        <v/>
      </c>
      <c r="C15" s="4" t="str">
        <f>IF($B$1="","",'Score Sheet'!D14)</f>
        <v/>
      </c>
      <c r="D15" s="4" t="str">
        <f>IF($B$1="","",'Score Sheet'!L14)</f>
        <v/>
      </c>
      <c r="E15" s="76"/>
      <c r="F15" s="76"/>
      <c r="G15" s="76"/>
      <c r="H15" s="76"/>
      <c r="I15" s="76"/>
      <c r="J15" s="76"/>
      <c r="K15" s="76"/>
      <c r="L15" s="76"/>
      <c r="M15" s="76"/>
      <c r="N15" s="4">
        <f t="shared" si="1"/>
        <v>0</v>
      </c>
      <c r="O15" s="4" t="str">
        <f t="shared" si="2"/>
        <v/>
      </c>
      <c r="P15" s="4">
        <f t="shared" si="3"/>
        <v>0</v>
      </c>
      <c r="Q15" s="4" t="str">
        <f t="shared" si="0"/>
        <v/>
      </c>
      <c r="R15" s="4">
        <f t="shared" si="4"/>
        <v>0</v>
      </c>
      <c r="S15" s="77" t="str">
        <f t="shared" si="5"/>
        <v/>
      </c>
      <c r="T15" s="4">
        <f t="shared" si="6"/>
        <v>0</v>
      </c>
      <c r="U15" s="4" t="str">
        <f t="shared" si="7"/>
        <v/>
      </c>
    </row>
    <row r="16" spans="1:21">
      <c r="A16" s="4" t="str">
        <f>IF($B$1="","",'Score Sheet'!M15)</f>
        <v/>
      </c>
      <c r="B16" s="4" t="str">
        <f>IF($B$1="","",'Score Sheet'!B15)</f>
        <v/>
      </c>
      <c r="C16" s="4" t="str">
        <f>IF($B$1="","",'Score Sheet'!D15)</f>
        <v/>
      </c>
      <c r="D16" s="4" t="str">
        <f>IF($B$1="","",'Score Sheet'!L15)</f>
        <v/>
      </c>
      <c r="E16" s="76"/>
      <c r="F16" s="76"/>
      <c r="G16" s="76"/>
      <c r="H16" s="76"/>
      <c r="I16" s="76"/>
      <c r="J16" s="76"/>
      <c r="K16" s="76"/>
      <c r="L16" s="76"/>
      <c r="M16" s="76"/>
      <c r="N16" s="4">
        <f t="shared" si="1"/>
        <v>0</v>
      </c>
      <c r="O16" s="4" t="str">
        <f t="shared" si="2"/>
        <v/>
      </c>
      <c r="P16" s="4">
        <f t="shared" si="3"/>
        <v>0</v>
      </c>
      <c r="Q16" s="4" t="str">
        <f t="shared" si="0"/>
        <v/>
      </c>
      <c r="R16" s="4">
        <f t="shared" si="4"/>
        <v>0</v>
      </c>
      <c r="S16" s="77" t="str">
        <f t="shared" si="5"/>
        <v/>
      </c>
      <c r="T16" s="4">
        <f t="shared" si="6"/>
        <v>0</v>
      </c>
      <c r="U16" s="4" t="str">
        <f t="shared" si="7"/>
        <v/>
      </c>
    </row>
    <row r="17" spans="1:21">
      <c r="A17" s="4" t="str">
        <f>IF($B$1="","",'Score Sheet'!M16)</f>
        <v/>
      </c>
      <c r="B17" s="4" t="str">
        <f>IF($B$1="","",'Score Sheet'!B16)</f>
        <v/>
      </c>
      <c r="C17" s="4" t="str">
        <f>IF($B$1="","",'Score Sheet'!D16)</f>
        <v/>
      </c>
      <c r="D17" s="4" t="str">
        <f>IF($B$1="","",'Score Sheet'!L16)</f>
        <v/>
      </c>
      <c r="E17" s="76"/>
      <c r="F17" s="76"/>
      <c r="G17" s="76"/>
      <c r="H17" s="76"/>
      <c r="I17" s="76"/>
      <c r="J17" s="76"/>
      <c r="K17" s="76"/>
      <c r="L17" s="76"/>
      <c r="M17" s="76"/>
      <c r="N17" s="4">
        <f t="shared" si="1"/>
        <v>0</v>
      </c>
      <c r="O17" s="4" t="str">
        <f t="shared" si="2"/>
        <v/>
      </c>
      <c r="P17" s="4">
        <f t="shared" si="3"/>
        <v>0</v>
      </c>
      <c r="Q17" s="4" t="str">
        <f t="shared" si="0"/>
        <v/>
      </c>
      <c r="R17" s="4">
        <f t="shared" si="4"/>
        <v>0</v>
      </c>
      <c r="S17" s="77" t="str">
        <f t="shared" si="5"/>
        <v/>
      </c>
      <c r="T17" s="4">
        <f t="shared" si="6"/>
        <v>0</v>
      </c>
      <c r="U17" s="4" t="str">
        <f t="shared" si="7"/>
        <v/>
      </c>
    </row>
    <row r="18" spans="1:21">
      <c r="A18" s="4" t="str">
        <f>IF($B$1="","",'Score Sheet'!M17)</f>
        <v/>
      </c>
      <c r="B18" s="4" t="str">
        <f>IF($B$1="","",'Score Sheet'!B17)</f>
        <v/>
      </c>
      <c r="C18" s="4" t="str">
        <f>IF($B$1="","",'Score Sheet'!D17)</f>
        <v/>
      </c>
      <c r="D18" s="4" t="str">
        <f>IF($B$1="","",'Score Sheet'!L17)</f>
        <v/>
      </c>
      <c r="E18" s="76"/>
      <c r="F18" s="76"/>
      <c r="G18" s="76"/>
      <c r="H18" s="76"/>
      <c r="I18" s="76"/>
      <c r="J18" s="76"/>
      <c r="K18" s="76"/>
      <c r="L18" s="76"/>
      <c r="M18" s="76"/>
      <c r="N18" s="4">
        <f t="shared" si="1"/>
        <v>0</v>
      </c>
      <c r="O18" s="4" t="str">
        <f t="shared" si="2"/>
        <v/>
      </c>
      <c r="P18" s="4">
        <f t="shared" si="3"/>
        <v>0</v>
      </c>
      <c r="Q18" s="4" t="str">
        <f t="shared" si="0"/>
        <v/>
      </c>
      <c r="R18" s="4">
        <f t="shared" si="4"/>
        <v>0</v>
      </c>
      <c r="S18" s="77" t="str">
        <f t="shared" si="5"/>
        <v/>
      </c>
      <c r="T18" s="4">
        <f t="shared" si="6"/>
        <v>0</v>
      </c>
      <c r="U18" s="4" t="str">
        <f t="shared" si="7"/>
        <v/>
      </c>
    </row>
    <row r="19" spans="1:21">
      <c r="A19" s="4" t="str">
        <f>IF($B$1="","",'Score Sheet'!M18)</f>
        <v/>
      </c>
      <c r="B19" s="4" t="str">
        <f>IF($B$1="","",'Score Sheet'!B18)</f>
        <v/>
      </c>
      <c r="C19" s="4" t="str">
        <f>IF($B$1="","",'Score Sheet'!D18)</f>
        <v/>
      </c>
      <c r="D19" s="4" t="str">
        <f>IF($B$1="","",'Score Sheet'!L18)</f>
        <v/>
      </c>
      <c r="E19" s="76"/>
      <c r="F19" s="76"/>
      <c r="G19" s="76"/>
      <c r="H19" s="76"/>
      <c r="I19" s="76"/>
      <c r="J19" s="76"/>
      <c r="K19" s="76"/>
      <c r="L19" s="76"/>
      <c r="M19" s="76"/>
      <c r="N19" s="4">
        <f t="shared" si="1"/>
        <v>0</v>
      </c>
      <c r="O19" s="4" t="str">
        <f t="shared" si="2"/>
        <v/>
      </c>
      <c r="P19" s="4">
        <f t="shared" si="3"/>
        <v>0</v>
      </c>
      <c r="Q19" s="4" t="str">
        <f t="shared" si="0"/>
        <v/>
      </c>
      <c r="R19" s="4">
        <f t="shared" si="4"/>
        <v>0</v>
      </c>
      <c r="S19" s="77" t="str">
        <f t="shared" si="5"/>
        <v/>
      </c>
      <c r="T19" s="4">
        <f t="shared" si="6"/>
        <v>0</v>
      </c>
      <c r="U19" s="4" t="str">
        <f t="shared" si="7"/>
        <v/>
      </c>
    </row>
    <row r="20" spans="1:21">
      <c r="A20" s="4" t="str">
        <f>IF($B$1="","",'Score Sheet'!M19)</f>
        <v/>
      </c>
      <c r="B20" s="4" t="str">
        <f>IF($B$1="","",'Score Sheet'!B19)</f>
        <v/>
      </c>
      <c r="C20" s="4" t="str">
        <f>IF($B$1="","",'Score Sheet'!D19)</f>
        <v/>
      </c>
      <c r="D20" s="4" t="str">
        <f>IF($B$1="","",'Score Sheet'!L19)</f>
        <v/>
      </c>
      <c r="E20" s="76"/>
      <c r="F20" s="76"/>
      <c r="G20" s="76"/>
      <c r="H20" s="76"/>
      <c r="I20" s="76"/>
      <c r="J20" s="76"/>
      <c r="K20" s="76"/>
      <c r="L20" s="76"/>
      <c r="M20" s="76"/>
      <c r="N20" s="4">
        <f t="shared" si="1"/>
        <v>0</v>
      </c>
      <c r="O20" s="4" t="str">
        <f t="shared" si="2"/>
        <v/>
      </c>
      <c r="P20" s="4">
        <f t="shared" si="3"/>
        <v>0</v>
      </c>
      <c r="Q20" s="4" t="str">
        <f t="shared" si="0"/>
        <v/>
      </c>
      <c r="R20" s="4">
        <f t="shared" si="4"/>
        <v>0</v>
      </c>
      <c r="S20" s="77" t="str">
        <f t="shared" si="5"/>
        <v/>
      </c>
      <c r="T20" s="4">
        <f t="shared" si="6"/>
        <v>0</v>
      </c>
      <c r="U20" s="4" t="str">
        <f t="shared" si="7"/>
        <v/>
      </c>
    </row>
    <row r="21" spans="1:21">
      <c r="A21" s="4" t="str">
        <f>IF($B$1="","",'Score Sheet'!M20)</f>
        <v/>
      </c>
      <c r="B21" s="4" t="str">
        <f>IF($B$1="","",'Score Sheet'!B20)</f>
        <v/>
      </c>
      <c r="C21" s="4" t="str">
        <f>IF($B$1="","",'Score Sheet'!D20)</f>
        <v/>
      </c>
      <c r="D21" s="4" t="str">
        <f>IF($B$1="","",'Score Sheet'!L20)</f>
        <v/>
      </c>
      <c r="E21" s="76"/>
      <c r="F21" s="76"/>
      <c r="G21" s="76"/>
      <c r="H21" s="76"/>
      <c r="I21" s="76"/>
      <c r="J21" s="76"/>
      <c r="K21" s="76"/>
      <c r="L21" s="76"/>
      <c r="M21" s="76"/>
      <c r="N21" s="4">
        <f t="shared" si="1"/>
        <v>0</v>
      </c>
      <c r="O21" s="4" t="str">
        <f t="shared" si="2"/>
        <v/>
      </c>
      <c r="P21" s="4">
        <f t="shared" si="3"/>
        <v>0</v>
      </c>
      <c r="Q21" s="4" t="str">
        <f t="shared" si="0"/>
        <v/>
      </c>
      <c r="R21" s="4">
        <f t="shared" si="4"/>
        <v>0</v>
      </c>
      <c r="S21" s="77" t="str">
        <f t="shared" si="5"/>
        <v/>
      </c>
      <c r="T21" s="4">
        <f t="shared" si="6"/>
        <v>0</v>
      </c>
      <c r="U21" s="4" t="str">
        <f t="shared" si="7"/>
        <v/>
      </c>
    </row>
    <row r="22" spans="1:21">
      <c r="A22" s="4" t="str">
        <f>IF($B$1="","",'Score Sheet'!M21)</f>
        <v/>
      </c>
      <c r="B22" s="4" t="str">
        <f>IF($B$1="","",'Score Sheet'!B21)</f>
        <v/>
      </c>
      <c r="C22" s="4" t="str">
        <f>IF($B$1="","",'Score Sheet'!D21)</f>
        <v/>
      </c>
      <c r="D22" s="4" t="str">
        <f>IF($B$1="","",'Score Sheet'!L21)</f>
        <v/>
      </c>
      <c r="E22" s="76"/>
      <c r="F22" s="76"/>
      <c r="G22" s="76"/>
      <c r="H22" s="76"/>
      <c r="I22" s="76"/>
      <c r="J22" s="76"/>
      <c r="K22" s="76"/>
      <c r="L22" s="76"/>
      <c r="M22" s="76"/>
      <c r="N22" s="4">
        <f t="shared" si="1"/>
        <v>0</v>
      </c>
      <c r="O22" s="4" t="str">
        <f t="shared" si="2"/>
        <v/>
      </c>
      <c r="P22" s="4">
        <f t="shared" si="3"/>
        <v>0</v>
      </c>
      <c r="Q22" s="4" t="str">
        <f t="shared" si="0"/>
        <v/>
      </c>
      <c r="R22" s="4">
        <f t="shared" si="4"/>
        <v>0</v>
      </c>
      <c r="S22" s="77" t="str">
        <f t="shared" si="5"/>
        <v/>
      </c>
      <c r="T22" s="4">
        <f t="shared" si="6"/>
        <v>0</v>
      </c>
      <c r="U22" s="4" t="str">
        <f t="shared" si="7"/>
        <v/>
      </c>
    </row>
    <row r="23" spans="1:21">
      <c r="A23" s="4" t="str">
        <f>IF($B$1="","",'Score Sheet'!M22)</f>
        <v/>
      </c>
      <c r="B23" s="4" t="str">
        <f>IF($B$1="","",'Score Sheet'!B22)</f>
        <v/>
      </c>
      <c r="C23" s="4" t="str">
        <f>IF($B$1="","",'Score Sheet'!D22)</f>
        <v/>
      </c>
      <c r="D23" s="4" t="str">
        <f>IF($B$1="","",'Score Sheet'!L22)</f>
        <v/>
      </c>
      <c r="E23" s="76"/>
      <c r="F23" s="76"/>
      <c r="G23" s="76"/>
      <c r="H23" s="76"/>
      <c r="I23" s="76"/>
      <c r="J23" s="76"/>
      <c r="K23" s="76"/>
      <c r="L23" s="76"/>
      <c r="M23" s="76"/>
      <c r="N23" s="4">
        <f t="shared" si="1"/>
        <v>0</v>
      </c>
      <c r="O23" s="4" t="str">
        <f t="shared" si="2"/>
        <v/>
      </c>
      <c r="P23" s="4">
        <f t="shared" si="3"/>
        <v>0</v>
      </c>
      <c r="Q23" s="4" t="str">
        <f t="shared" si="0"/>
        <v/>
      </c>
      <c r="R23" s="4">
        <f t="shared" si="4"/>
        <v>0</v>
      </c>
      <c r="S23" s="77" t="str">
        <f t="shared" si="5"/>
        <v/>
      </c>
      <c r="T23" s="4">
        <f t="shared" si="6"/>
        <v>0</v>
      </c>
      <c r="U23" s="4" t="str">
        <f t="shared" si="7"/>
        <v/>
      </c>
    </row>
    <row r="24" spans="1:21">
      <c r="A24" s="4" t="str">
        <f>IF($B$1="","",'Score Sheet'!M23)</f>
        <v/>
      </c>
      <c r="B24" s="4" t="str">
        <f>IF($B$1="","",'Score Sheet'!B23)</f>
        <v/>
      </c>
      <c r="C24" s="4" t="str">
        <f>IF($B$1="","",'Score Sheet'!D23)</f>
        <v/>
      </c>
      <c r="D24" s="4" t="str">
        <f>IF($B$1="","",'Score Sheet'!L23)</f>
        <v/>
      </c>
      <c r="E24" s="76"/>
      <c r="F24" s="76"/>
      <c r="G24" s="76"/>
      <c r="H24" s="76"/>
      <c r="I24" s="76"/>
      <c r="J24" s="76"/>
      <c r="K24" s="76"/>
      <c r="L24" s="76"/>
      <c r="M24" s="76"/>
      <c r="N24" s="4">
        <f t="shared" si="1"/>
        <v>0</v>
      </c>
      <c r="O24" s="4" t="str">
        <f t="shared" si="2"/>
        <v/>
      </c>
      <c r="P24" s="4">
        <f t="shared" si="3"/>
        <v>0</v>
      </c>
      <c r="Q24" s="4" t="str">
        <f>IF(B24="","",RANK(P24,$P$5:$P$54,0))</f>
        <v/>
      </c>
      <c r="R24" s="4">
        <f t="shared" si="4"/>
        <v>0</v>
      </c>
      <c r="S24" s="77" t="str">
        <f t="shared" si="5"/>
        <v/>
      </c>
      <c r="T24" s="4">
        <f t="shared" si="6"/>
        <v>0</v>
      </c>
      <c r="U24" s="4" t="str">
        <f t="shared" si="7"/>
        <v/>
      </c>
    </row>
    <row r="25" spans="1:21">
      <c r="A25" s="4" t="str">
        <f>IF($B$1="","",'Score Sheet'!M24)</f>
        <v/>
      </c>
      <c r="B25" s="4" t="str">
        <f>IF($B$1="","",'Score Sheet'!B24)</f>
        <v/>
      </c>
      <c r="C25" s="4" t="str">
        <f>IF($B$1="","",'Score Sheet'!D24)</f>
        <v/>
      </c>
      <c r="D25" s="4" t="str">
        <f>IF($B$1="","",'Score Sheet'!L24)</f>
        <v/>
      </c>
      <c r="E25" s="76"/>
      <c r="F25" s="76"/>
      <c r="G25" s="76"/>
      <c r="H25" s="76"/>
      <c r="I25" s="76"/>
      <c r="J25" s="76"/>
      <c r="K25" s="76"/>
      <c r="L25" s="76"/>
      <c r="M25" s="76"/>
      <c r="N25" s="4">
        <f t="shared" si="1"/>
        <v>0</v>
      </c>
      <c r="O25" s="4" t="str">
        <f t="shared" si="2"/>
        <v/>
      </c>
      <c r="P25" s="4">
        <f t="shared" si="3"/>
        <v>0</v>
      </c>
      <c r="Q25" s="4" t="str">
        <f t="shared" ref="Q25:Q53" si="8">IF(B25="","",RANK(P25,$P$5:$P$54,0))</f>
        <v/>
      </c>
      <c r="R25" s="4">
        <f t="shared" si="4"/>
        <v>0</v>
      </c>
      <c r="S25" s="77" t="str">
        <f t="shared" si="5"/>
        <v/>
      </c>
      <c r="T25" s="4">
        <f t="shared" si="6"/>
        <v>0</v>
      </c>
      <c r="U25" s="4" t="str">
        <f t="shared" si="7"/>
        <v/>
      </c>
    </row>
    <row r="26" spans="1:21">
      <c r="A26" s="4" t="str">
        <f>IF($B$1="","",'Score Sheet'!M25)</f>
        <v/>
      </c>
      <c r="B26" s="4" t="str">
        <f>IF($B$1="","",'Score Sheet'!B25)</f>
        <v/>
      </c>
      <c r="C26" s="4" t="str">
        <f>IF($B$1="","",'Score Sheet'!D25)</f>
        <v/>
      </c>
      <c r="D26" s="4" t="str">
        <f>IF($B$1="","",'Score Sheet'!L25)</f>
        <v/>
      </c>
      <c r="E26" s="76"/>
      <c r="F26" s="76"/>
      <c r="G26" s="76"/>
      <c r="H26" s="76"/>
      <c r="I26" s="76"/>
      <c r="J26" s="76"/>
      <c r="K26" s="76"/>
      <c r="L26" s="76"/>
      <c r="M26" s="76"/>
      <c r="N26" s="4">
        <f t="shared" si="1"/>
        <v>0</v>
      </c>
      <c r="O26" s="4" t="str">
        <f t="shared" si="2"/>
        <v/>
      </c>
      <c r="P26" s="4">
        <f t="shared" si="3"/>
        <v>0</v>
      </c>
      <c r="Q26" s="4" t="str">
        <f t="shared" si="8"/>
        <v/>
      </c>
      <c r="R26" s="4">
        <f t="shared" si="4"/>
        <v>0</v>
      </c>
      <c r="S26" s="77" t="str">
        <f t="shared" si="5"/>
        <v/>
      </c>
      <c r="T26" s="4">
        <f t="shared" si="6"/>
        <v>0</v>
      </c>
      <c r="U26" s="4" t="str">
        <f t="shared" si="7"/>
        <v/>
      </c>
    </row>
    <row r="27" spans="1:21">
      <c r="A27" s="4" t="str">
        <f>IF($B$1="","",'Score Sheet'!M26)</f>
        <v/>
      </c>
      <c r="B27" s="4" t="str">
        <f>IF($B$1="","",'Score Sheet'!B26)</f>
        <v/>
      </c>
      <c r="C27" s="4" t="str">
        <f>IF($B$1="","",'Score Sheet'!D26)</f>
        <v/>
      </c>
      <c r="D27" s="4" t="str">
        <f>IF($B$1="","",'Score Sheet'!L26)</f>
        <v/>
      </c>
      <c r="E27" s="76"/>
      <c r="F27" s="76"/>
      <c r="G27" s="76"/>
      <c r="H27" s="76"/>
      <c r="I27" s="76"/>
      <c r="J27" s="76"/>
      <c r="K27" s="76"/>
      <c r="L27" s="76"/>
      <c r="M27" s="76"/>
      <c r="N27" s="4">
        <f t="shared" si="1"/>
        <v>0</v>
      </c>
      <c r="O27" s="4" t="str">
        <f t="shared" si="2"/>
        <v/>
      </c>
      <c r="P27" s="4">
        <f t="shared" si="3"/>
        <v>0</v>
      </c>
      <c r="Q27" s="4" t="str">
        <f t="shared" si="8"/>
        <v/>
      </c>
      <c r="R27" s="4">
        <f t="shared" si="4"/>
        <v>0</v>
      </c>
      <c r="S27" s="77" t="str">
        <f t="shared" si="5"/>
        <v/>
      </c>
      <c r="T27" s="4">
        <f t="shared" si="6"/>
        <v>0</v>
      </c>
      <c r="U27" s="4" t="str">
        <f t="shared" si="7"/>
        <v/>
      </c>
    </row>
    <row r="28" spans="1:21">
      <c r="A28" s="4" t="str">
        <f>IF($B$1="","",'Score Sheet'!M27)</f>
        <v/>
      </c>
      <c r="B28" s="4" t="str">
        <f>IF($B$1="","",'Score Sheet'!B27)</f>
        <v/>
      </c>
      <c r="C28" s="4" t="str">
        <f>IF($B$1="","",'Score Sheet'!D27)</f>
        <v/>
      </c>
      <c r="D28" s="4" t="str">
        <f>IF($B$1="","",'Score Sheet'!L27)</f>
        <v/>
      </c>
      <c r="E28" s="76"/>
      <c r="F28" s="76"/>
      <c r="G28" s="76"/>
      <c r="H28" s="76"/>
      <c r="I28" s="76"/>
      <c r="J28" s="76"/>
      <c r="K28" s="76"/>
      <c r="L28" s="76"/>
      <c r="M28" s="76"/>
      <c r="N28" s="4">
        <f t="shared" si="1"/>
        <v>0</v>
      </c>
      <c r="O28" s="4" t="str">
        <f t="shared" si="2"/>
        <v/>
      </c>
      <c r="P28" s="4">
        <f t="shared" si="3"/>
        <v>0</v>
      </c>
      <c r="Q28" s="4" t="str">
        <f t="shared" si="8"/>
        <v/>
      </c>
      <c r="R28" s="4">
        <f t="shared" si="4"/>
        <v>0</v>
      </c>
      <c r="S28" s="77" t="str">
        <f t="shared" si="5"/>
        <v/>
      </c>
      <c r="T28" s="4">
        <f t="shared" si="6"/>
        <v>0</v>
      </c>
      <c r="U28" s="4" t="str">
        <f t="shared" si="7"/>
        <v/>
      </c>
    </row>
    <row r="29" spans="1:21">
      <c r="A29" s="4" t="str">
        <f>IF($B$1="","",'Score Sheet'!M28)</f>
        <v/>
      </c>
      <c r="B29" s="4" t="str">
        <f>IF($B$1="","",'Score Sheet'!B28)</f>
        <v/>
      </c>
      <c r="C29" s="4" t="str">
        <f>IF($B$1="","",'Score Sheet'!D28)</f>
        <v/>
      </c>
      <c r="D29" s="4" t="str">
        <f>IF($B$1="","",'Score Sheet'!L28)</f>
        <v/>
      </c>
      <c r="E29" s="76"/>
      <c r="F29" s="76"/>
      <c r="G29" s="76"/>
      <c r="H29" s="76"/>
      <c r="I29" s="76"/>
      <c r="J29" s="76"/>
      <c r="K29" s="76"/>
      <c r="L29" s="76"/>
      <c r="M29" s="76"/>
      <c r="N29" s="4">
        <f t="shared" si="1"/>
        <v>0</v>
      </c>
      <c r="O29" s="4" t="str">
        <f t="shared" si="2"/>
        <v/>
      </c>
      <c r="P29" s="4">
        <f t="shared" si="3"/>
        <v>0</v>
      </c>
      <c r="Q29" s="4" t="str">
        <f t="shared" si="8"/>
        <v/>
      </c>
      <c r="R29" s="4">
        <f t="shared" si="4"/>
        <v>0</v>
      </c>
      <c r="S29" s="77" t="str">
        <f t="shared" si="5"/>
        <v/>
      </c>
      <c r="T29" s="4">
        <f t="shared" si="6"/>
        <v>0</v>
      </c>
      <c r="U29" s="4" t="str">
        <f t="shared" si="7"/>
        <v/>
      </c>
    </row>
    <row r="30" spans="1:21">
      <c r="A30" s="4" t="str">
        <f>IF($B$1="","",'Score Sheet'!M29)</f>
        <v/>
      </c>
      <c r="B30" s="4" t="str">
        <f>IF($B$1="","",'Score Sheet'!B29)</f>
        <v/>
      </c>
      <c r="C30" s="4" t="str">
        <f>IF($B$1="","",'Score Sheet'!D29)</f>
        <v/>
      </c>
      <c r="D30" s="4" t="str">
        <f>IF($B$1="","",'Score Sheet'!L29)</f>
        <v/>
      </c>
      <c r="E30" s="76"/>
      <c r="F30" s="76"/>
      <c r="G30" s="76"/>
      <c r="H30" s="76"/>
      <c r="I30" s="76"/>
      <c r="J30" s="76"/>
      <c r="K30" s="76"/>
      <c r="L30" s="76"/>
      <c r="M30" s="76"/>
      <c r="N30" s="4">
        <f t="shared" si="1"/>
        <v>0</v>
      </c>
      <c r="O30" s="4" t="str">
        <f t="shared" si="2"/>
        <v/>
      </c>
      <c r="P30" s="4">
        <f t="shared" si="3"/>
        <v>0</v>
      </c>
      <c r="Q30" s="4" t="str">
        <f t="shared" si="8"/>
        <v/>
      </c>
      <c r="R30" s="4">
        <f t="shared" si="4"/>
        <v>0</v>
      </c>
      <c r="S30" s="77" t="str">
        <f t="shared" si="5"/>
        <v/>
      </c>
      <c r="T30" s="4">
        <f t="shared" si="6"/>
        <v>0</v>
      </c>
      <c r="U30" s="4" t="str">
        <f t="shared" si="7"/>
        <v/>
      </c>
    </row>
    <row r="31" spans="1:21">
      <c r="A31" s="4" t="str">
        <f>IF($B$1="","",'Score Sheet'!M30)</f>
        <v/>
      </c>
      <c r="B31" s="4" t="str">
        <f>IF($B$1="","",'Score Sheet'!B30)</f>
        <v/>
      </c>
      <c r="C31" s="4" t="str">
        <f>IF($B$1="","",'Score Sheet'!D30)</f>
        <v/>
      </c>
      <c r="D31" s="4" t="str">
        <f>IF($B$1="","",'Score Sheet'!L30)</f>
        <v/>
      </c>
      <c r="E31" s="76"/>
      <c r="F31" s="76"/>
      <c r="G31" s="76"/>
      <c r="H31" s="76"/>
      <c r="I31" s="76"/>
      <c r="J31" s="76"/>
      <c r="K31" s="76"/>
      <c r="L31" s="76"/>
      <c r="M31" s="76"/>
      <c r="N31" s="4">
        <f t="shared" si="1"/>
        <v>0</v>
      </c>
      <c r="O31" s="4" t="str">
        <f t="shared" si="2"/>
        <v/>
      </c>
      <c r="P31" s="4">
        <f t="shared" si="3"/>
        <v>0</v>
      </c>
      <c r="Q31" s="4" t="str">
        <f t="shared" si="8"/>
        <v/>
      </c>
      <c r="R31" s="4">
        <f t="shared" si="4"/>
        <v>0</v>
      </c>
      <c r="S31" s="77" t="str">
        <f t="shared" si="5"/>
        <v/>
      </c>
      <c r="T31" s="4">
        <f t="shared" si="6"/>
        <v>0</v>
      </c>
      <c r="U31" s="4" t="str">
        <f t="shared" si="7"/>
        <v/>
      </c>
    </row>
    <row r="32" spans="1:21">
      <c r="A32" s="4" t="str">
        <f>IF($B$1="","",'Score Sheet'!M31)</f>
        <v/>
      </c>
      <c r="B32" s="4" t="str">
        <f>IF($B$1="","",'Score Sheet'!B31)</f>
        <v/>
      </c>
      <c r="C32" s="4" t="str">
        <f>IF($B$1="","",'Score Sheet'!D31)</f>
        <v/>
      </c>
      <c r="D32" s="4" t="str">
        <f>IF($B$1="","",'Score Sheet'!L31)</f>
        <v/>
      </c>
      <c r="E32" s="76"/>
      <c r="F32" s="76"/>
      <c r="G32" s="76"/>
      <c r="H32" s="76"/>
      <c r="I32" s="76"/>
      <c r="J32" s="76"/>
      <c r="K32" s="76"/>
      <c r="L32" s="76"/>
      <c r="M32" s="76"/>
      <c r="N32" s="4">
        <f t="shared" si="1"/>
        <v>0</v>
      </c>
      <c r="O32" s="4" t="str">
        <f t="shared" si="2"/>
        <v/>
      </c>
      <c r="P32" s="4">
        <f t="shared" si="3"/>
        <v>0</v>
      </c>
      <c r="Q32" s="4" t="str">
        <f t="shared" si="8"/>
        <v/>
      </c>
      <c r="R32" s="4">
        <f t="shared" si="4"/>
        <v>0</v>
      </c>
      <c r="S32" s="77" t="str">
        <f t="shared" si="5"/>
        <v/>
      </c>
      <c r="T32" s="4">
        <f t="shared" si="6"/>
        <v>0</v>
      </c>
      <c r="U32" s="4" t="str">
        <f t="shared" si="7"/>
        <v/>
      </c>
    </row>
    <row r="33" spans="1:21">
      <c r="A33" s="4" t="str">
        <f>IF($B$1="","",'Score Sheet'!M32)</f>
        <v/>
      </c>
      <c r="B33" s="4" t="str">
        <f>IF($B$1="","",'Score Sheet'!B32)</f>
        <v/>
      </c>
      <c r="C33" s="4" t="str">
        <f>IF($B$1="","",'Score Sheet'!D32)</f>
        <v/>
      </c>
      <c r="D33" s="4" t="str">
        <f>IF($B$1="","",'Score Sheet'!L32)</f>
        <v/>
      </c>
      <c r="E33" s="76"/>
      <c r="F33" s="76"/>
      <c r="G33" s="76"/>
      <c r="H33" s="76"/>
      <c r="I33" s="76"/>
      <c r="J33" s="76"/>
      <c r="K33" s="76"/>
      <c r="L33" s="76"/>
      <c r="M33" s="76"/>
      <c r="N33" s="4">
        <f t="shared" si="1"/>
        <v>0</v>
      </c>
      <c r="O33" s="4" t="str">
        <f t="shared" si="2"/>
        <v/>
      </c>
      <c r="P33" s="4">
        <f t="shared" si="3"/>
        <v>0</v>
      </c>
      <c r="Q33" s="4" t="str">
        <f t="shared" si="8"/>
        <v/>
      </c>
      <c r="R33" s="4">
        <f t="shared" si="4"/>
        <v>0</v>
      </c>
      <c r="S33" s="77" t="str">
        <f t="shared" si="5"/>
        <v/>
      </c>
      <c r="T33" s="4">
        <f t="shared" si="6"/>
        <v>0</v>
      </c>
      <c r="U33" s="4" t="str">
        <f t="shared" si="7"/>
        <v/>
      </c>
    </row>
    <row r="34" spans="1:21">
      <c r="A34" s="4" t="str">
        <f>IF($B$1="","",'Score Sheet'!M33)</f>
        <v/>
      </c>
      <c r="B34" s="4" t="str">
        <f>IF($B$1="","",'Score Sheet'!B33)</f>
        <v/>
      </c>
      <c r="C34" s="4" t="str">
        <f>IF($B$1="","",'Score Sheet'!D33)</f>
        <v/>
      </c>
      <c r="D34" s="4" t="str">
        <f>IF($B$1="","",'Score Sheet'!L33)</f>
        <v/>
      </c>
      <c r="E34" s="76"/>
      <c r="F34" s="76"/>
      <c r="G34" s="76"/>
      <c r="H34" s="76"/>
      <c r="I34" s="76"/>
      <c r="J34" s="76"/>
      <c r="K34" s="76"/>
      <c r="L34" s="76"/>
      <c r="M34" s="76"/>
      <c r="N34" s="4">
        <f t="shared" si="1"/>
        <v>0</v>
      </c>
      <c r="O34" s="4" t="str">
        <f t="shared" si="2"/>
        <v/>
      </c>
      <c r="P34" s="4">
        <f t="shared" si="3"/>
        <v>0</v>
      </c>
      <c r="Q34" s="4" t="str">
        <f t="shared" si="8"/>
        <v/>
      </c>
      <c r="R34" s="4">
        <f t="shared" si="4"/>
        <v>0</v>
      </c>
      <c r="S34" s="77" t="str">
        <f t="shared" si="5"/>
        <v/>
      </c>
      <c r="T34" s="4">
        <f t="shared" si="6"/>
        <v>0</v>
      </c>
      <c r="U34" s="4" t="str">
        <f t="shared" si="7"/>
        <v/>
      </c>
    </row>
    <row r="35" spans="1:21">
      <c r="A35" s="4" t="str">
        <f>IF($B$1="","",'Score Sheet'!M34)</f>
        <v/>
      </c>
      <c r="B35" s="4" t="str">
        <f>IF($B$1="","",'Score Sheet'!B34)</f>
        <v/>
      </c>
      <c r="C35" s="4" t="str">
        <f>IF($B$1="","",'Score Sheet'!D34)</f>
        <v/>
      </c>
      <c r="D35" s="4" t="str">
        <f>IF($B$1="","",'Score Sheet'!L34)</f>
        <v/>
      </c>
      <c r="E35" s="76"/>
      <c r="F35" s="76"/>
      <c r="G35" s="76"/>
      <c r="H35" s="76"/>
      <c r="I35" s="76"/>
      <c r="J35" s="76"/>
      <c r="K35" s="76"/>
      <c r="L35" s="76"/>
      <c r="M35" s="76"/>
      <c r="N35" s="4">
        <f t="shared" si="1"/>
        <v>0</v>
      </c>
      <c r="O35" s="4" t="str">
        <f t="shared" si="2"/>
        <v/>
      </c>
      <c r="P35" s="4">
        <f t="shared" si="3"/>
        <v>0</v>
      </c>
      <c r="Q35" s="4" t="str">
        <f t="shared" si="8"/>
        <v/>
      </c>
      <c r="R35" s="4">
        <f t="shared" si="4"/>
        <v>0</v>
      </c>
      <c r="S35" s="77" t="str">
        <f t="shared" si="5"/>
        <v/>
      </c>
      <c r="T35" s="4">
        <f t="shared" si="6"/>
        <v>0</v>
      </c>
      <c r="U35" s="4" t="str">
        <f t="shared" si="7"/>
        <v/>
      </c>
    </row>
    <row r="36" spans="1:21">
      <c r="A36" s="4" t="str">
        <f>IF($B$1="","",'Score Sheet'!M35)</f>
        <v/>
      </c>
      <c r="B36" s="4" t="str">
        <f>IF($B$1="","",'Score Sheet'!B35)</f>
        <v/>
      </c>
      <c r="C36" s="4" t="str">
        <f>IF($B$1="","",'Score Sheet'!D35)</f>
        <v/>
      </c>
      <c r="D36" s="4" t="str">
        <f>IF($B$1="","",'Score Sheet'!L35)</f>
        <v/>
      </c>
      <c r="E36" s="76"/>
      <c r="F36" s="76"/>
      <c r="G36" s="76"/>
      <c r="H36" s="76"/>
      <c r="I36" s="76"/>
      <c r="J36" s="76"/>
      <c r="K36" s="76"/>
      <c r="L36" s="76"/>
      <c r="M36" s="76"/>
      <c r="N36" s="4">
        <f t="shared" si="1"/>
        <v>0</v>
      </c>
      <c r="O36" s="4" t="str">
        <f t="shared" si="2"/>
        <v/>
      </c>
      <c r="P36" s="4">
        <f t="shared" si="3"/>
        <v>0</v>
      </c>
      <c r="Q36" s="4" t="str">
        <f t="shared" si="8"/>
        <v/>
      </c>
      <c r="R36" s="4">
        <f t="shared" si="4"/>
        <v>0</v>
      </c>
      <c r="S36" s="77" t="str">
        <f t="shared" si="5"/>
        <v/>
      </c>
      <c r="T36" s="4">
        <f t="shared" si="6"/>
        <v>0</v>
      </c>
      <c r="U36" s="4" t="str">
        <f t="shared" si="7"/>
        <v/>
      </c>
    </row>
    <row r="37" spans="1:21">
      <c r="A37" s="4" t="str">
        <f>IF($B$1="","",'Score Sheet'!M36)</f>
        <v/>
      </c>
      <c r="B37" s="4" t="str">
        <f>IF($B$1="","",'Score Sheet'!B36)</f>
        <v/>
      </c>
      <c r="C37" s="4" t="str">
        <f>IF($B$1="","",'Score Sheet'!D36)</f>
        <v/>
      </c>
      <c r="D37" s="4" t="str">
        <f>IF($B$1="","",'Score Sheet'!L36)</f>
        <v/>
      </c>
      <c r="E37" s="76"/>
      <c r="F37" s="76"/>
      <c r="G37" s="76"/>
      <c r="H37" s="76"/>
      <c r="I37" s="76"/>
      <c r="J37" s="76"/>
      <c r="K37" s="76"/>
      <c r="L37" s="76"/>
      <c r="M37" s="76"/>
      <c r="N37" s="4">
        <f t="shared" si="1"/>
        <v>0</v>
      </c>
      <c r="O37" s="4" t="str">
        <f t="shared" si="2"/>
        <v/>
      </c>
      <c r="P37" s="4">
        <f t="shared" si="3"/>
        <v>0</v>
      </c>
      <c r="Q37" s="4" t="str">
        <f t="shared" si="8"/>
        <v/>
      </c>
      <c r="R37" s="4">
        <f t="shared" si="4"/>
        <v>0</v>
      </c>
      <c r="S37" s="77" t="str">
        <f t="shared" si="5"/>
        <v/>
      </c>
      <c r="T37" s="4">
        <f t="shared" si="6"/>
        <v>0</v>
      </c>
      <c r="U37" s="4" t="str">
        <f t="shared" si="7"/>
        <v/>
      </c>
    </row>
    <row r="38" spans="1:21">
      <c r="A38" s="4" t="str">
        <f>IF($B$1="","",'Score Sheet'!M37)</f>
        <v/>
      </c>
      <c r="B38" s="4" t="str">
        <f>IF($B$1="","",'Score Sheet'!B37)</f>
        <v/>
      </c>
      <c r="C38" s="4" t="str">
        <f>IF($B$1="","",'Score Sheet'!D37)</f>
        <v/>
      </c>
      <c r="D38" s="4" t="str">
        <f>IF($B$1="","",'Score Sheet'!L37)</f>
        <v/>
      </c>
      <c r="E38" s="76"/>
      <c r="F38" s="76"/>
      <c r="G38" s="76"/>
      <c r="H38" s="76"/>
      <c r="I38" s="76"/>
      <c r="J38" s="76"/>
      <c r="K38" s="76"/>
      <c r="L38" s="76"/>
      <c r="M38" s="76"/>
      <c r="N38" s="4">
        <f t="shared" si="1"/>
        <v>0</v>
      </c>
      <c r="O38" s="4" t="str">
        <f t="shared" si="2"/>
        <v/>
      </c>
      <c r="P38" s="4">
        <f t="shared" si="3"/>
        <v>0</v>
      </c>
      <c r="Q38" s="4" t="str">
        <f t="shared" si="8"/>
        <v/>
      </c>
      <c r="R38" s="4">
        <f t="shared" si="4"/>
        <v>0</v>
      </c>
      <c r="S38" s="77" t="str">
        <f t="shared" si="5"/>
        <v/>
      </c>
      <c r="T38" s="4">
        <f t="shared" si="6"/>
        <v>0</v>
      </c>
      <c r="U38" s="4" t="str">
        <f t="shared" si="7"/>
        <v/>
      </c>
    </row>
    <row r="39" spans="1:21">
      <c r="A39" s="4" t="str">
        <f>IF($B$1="","",'Score Sheet'!M38)</f>
        <v/>
      </c>
      <c r="B39" s="4" t="str">
        <f>IF($B$1="","",'Score Sheet'!B38)</f>
        <v/>
      </c>
      <c r="C39" s="4" t="str">
        <f>IF($B$1="","",'Score Sheet'!D38)</f>
        <v/>
      </c>
      <c r="D39" s="4" t="str">
        <f>IF($B$1="","",'Score Sheet'!L38)</f>
        <v/>
      </c>
      <c r="E39" s="76"/>
      <c r="F39" s="76"/>
      <c r="G39" s="76"/>
      <c r="H39" s="76"/>
      <c r="I39" s="76"/>
      <c r="J39" s="76"/>
      <c r="K39" s="76"/>
      <c r="L39" s="76"/>
      <c r="M39" s="76"/>
      <c r="N39" s="4">
        <f t="shared" si="1"/>
        <v>0</v>
      </c>
      <c r="O39" s="4" t="str">
        <f t="shared" si="2"/>
        <v/>
      </c>
      <c r="P39" s="4">
        <f t="shared" si="3"/>
        <v>0</v>
      </c>
      <c r="Q39" s="4" t="str">
        <f t="shared" si="8"/>
        <v/>
      </c>
      <c r="R39" s="4">
        <f t="shared" si="4"/>
        <v>0</v>
      </c>
      <c r="S39" s="77" t="str">
        <f t="shared" si="5"/>
        <v/>
      </c>
      <c r="T39" s="4">
        <f t="shared" si="6"/>
        <v>0</v>
      </c>
      <c r="U39" s="4" t="str">
        <f t="shared" si="7"/>
        <v/>
      </c>
    </row>
    <row r="40" spans="1:21">
      <c r="A40" s="4" t="str">
        <f>IF($B$1="","",'Score Sheet'!M39)</f>
        <v/>
      </c>
      <c r="B40" s="4" t="str">
        <f>IF($B$1="","",'Score Sheet'!B39)</f>
        <v/>
      </c>
      <c r="C40" s="4" t="str">
        <f>IF($B$1="","",'Score Sheet'!D39)</f>
        <v/>
      </c>
      <c r="D40" s="4" t="str">
        <f>IF($B$1="","",'Score Sheet'!L39)</f>
        <v/>
      </c>
      <c r="E40" s="76"/>
      <c r="F40" s="76"/>
      <c r="G40" s="76"/>
      <c r="H40" s="76"/>
      <c r="I40" s="76"/>
      <c r="J40" s="76"/>
      <c r="K40" s="76"/>
      <c r="L40" s="76"/>
      <c r="M40" s="76"/>
      <c r="N40" s="4">
        <f t="shared" si="1"/>
        <v>0</v>
      </c>
      <c r="O40" s="4" t="str">
        <f t="shared" si="2"/>
        <v/>
      </c>
      <c r="P40" s="4">
        <f t="shared" si="3"/>
        <v>0</v>
      </c>
      <c r="Q40" s="4" t="str">
        <f t="shared" si="8"/>
        <v/>
      </c>
      <c r="R40" s="4">
        <f t="shared" si="4"/>
        <v>0</v>
      </c>
      <c r="S40" s="77" t="str">
        <f t="shared" si="5"/>
        <v/>
      </c>
      <c r="T40" s="4">
        <f t="shared" si="6"/>
        <v>0</v>
      </c>
      <c r="U40" s="4" t="str">
        <f t="shared" si="7"/>
        <v/>
      </c>
    </row>
    <row r="41" spans="1:21">
      <c r="A41" s="4" t="str">
        <f>IF($B$1="","",'Score Sheet'!M40)</f>
        <v/>
      </c>
      <c r="B41" s="4" t="str">
        <f>IF($B$1="","",'Score Sheet'!B40)</f>
        <v/>
      </c>
      <c r="C41" s="4" t="str">
        <f>IF($B$1="","",'Score Sheet'!D40)</f>
        <v/>
      </c>
      <c r="D41" s="4" t="str">
        <f>IF($B$1="","",'Score Sheet'!L40)</f>
        <v/>
      </c>
      <c r="E41" s="76"/>
      <c r="F41" s="76"/>
      <c r="G41" s="76"/>
      <c r="H41" s="76"/>
      <c r="I41" s="76"/>
      <c r="J41" s="76"/>
      <c r="K41" s="76"/>
      <c r="L41" s="76"/>
      <c r="M41" s="76"/>
      <c r="N41" s="4">
        <f t="shared" si="1"/>
        <v>0</v>
      </c>
      <c r="O41" s="4" t="str">
        <f t="shared" si="2"/>
        <v/>
      </c>
      <c r="P41" s="4">
        <f t="shared" si="3"/>
        <v>0</v>
      </c>
      <c r="Q41" s="4" t="str">
        <f t="shared" si="8"/>
        <v/>
      </c>
      <c r="R41" s="4">
        <f t="shared" si="4"/>
        <v>0</v>
      </c>
      <c r="S41" s="77" t="str">
        <f t="shared" si="5"/>
        <v/>
      </c>
      <c r="T41" s="4">
        <f t="shared" si="6"/>
        <v>0</v>
      </c>
      <c r="U41" s="4" t="str">
        <f t="shared" si="7"/>
        <v/>
      </c>
    </row>
    <row r="42" spans="1:21">
      <c r="A42" s="4" t="str">
        <f>IF($B$1="","",'Score Sheet'!M41)</f>
        <v/>
      </c>
      <c r="B42" s="4" t="str">
        <f>IF($B$1="","",'Score Sheet'!B41)</f>
        <v/>
      </c>
      <c r="C42" s="4" t="str">
        <f>IF($B$1="","",'Score Sheet'!D41)</f>
        <v/>
      </c>
      <c r="D42" s="4" t="str">
        <f>IF($B$1="","",'Score Sheet'!L41)</f>
        <v/>
      </c>
      <c r="E42" s="76"/>
      <c r="F42" s="76"/>
      <c r="G42" s="76"/>
      <c r="H42" s="76"/>
      <c r="I42" s="76"/>
      <c r="J42" s="76"/>
      <c r="K42" s="76"/>
      <c r="L42" s="76"/>
      <c r="M42" s="76"/>
      <c r="N42" s="4">
        <f t="shared" si="1"/>
        <v>0</v>
      </c>
      <c r="O42" s="4" t="str">
        <f t="shared" si="2"/>
        <v/>
      </c>
      <c r="P42" s="4">
        <f t="shared" si="3"/>
        <v>0</v>
      </c>
      <c r="Q42" s="4" t="str">
        <f t="shared" si="8"/>
        <v/>
      </c>
      <c r="R42" s="4">
        <f t="shared" si="4"/>
        <v>0</v>
      </c>
      <c r="S42" s="77" t="str">
        <f t="shared" si="5"/>
        <v/>
      </c>
      <c r="T42" s="4">
        <f t="shared" si="6"/>
        <v>0</v>
      </c>
      <c r="U42" s="4" t="str">
        <f t="shared" si="7"/>
        <v/>
      </c>
    </row>
    <row r="43" spans="1:21">
      <c r="A43" s="4" t="str">
        <f>IF($B$1="","",'Score Sheet'!M42)</f>
        <v/>
      </c>
      <c r="B43" s="4" t="str">
        <f>IF($B$1="","",'Score Sheet'!B42)</f>
        <v/>
      </c>
      <c r="C43" s="4" t="str">
        <f>IF($B$1="","",'Score Sheet'!D42)</f>
        <v/>
      </c>
      <c r="D43" s="4" t="str">
        <f>IF($B$1="","",'Score Sheet'!L42)</f>
        <v/>
      </c>
      <c r="E43" s="76"/>
      <c r="F43" s="76"/>
      <c r="G43" s="76"/>
      <c r="H43" s="76"/>
      <c r="I43" s="76"/>
      <c r="J43" s="76"/>
      <c r="K43" s="76"/>
      <c r="L43" s="76"/>
      <c r="M43" s="76"/>
      <c r="N43" s="4">
        <f t="shared" si="1"/>
        <v>0</v>
      </c>
      <c r="O43" s="4" t="str">
        <f t="shared" si="2"/>
        <v/>
      </c>
      <c r="P43" s="4">
        <f t="shared" si="3"/>
        <v>0</v>
      </c>
      <c r="Q43" s="4" t="str">
        <f t="shared" si="8"/>
        <v/>
      </c>
      <c r="R43" s="4">
        <f t="shared" si="4"/>
        <v>0</v>
      </c>
      <c r="S43" s="77" t="str">
        <f t="shared" si="5"/>
        <v/>
      </c>
      <c r="T43" s="4">
        <f t="shared" si="6"/>
        <v>0</v>
      </c>
      <c r="U43" s="4" t="str">
        <f t="shared" si="7"/>
        <v/>
      </c>
    </row>
    <row r="44" spans="1:21">
      <c r="A44" s="4" t="str">
        <f>IF($B$1="","",'Score Sheet'!M43)</f>
        <v/>
      </c>
      <c r="B44" s="4" t="str">
        <f>IF($B$1="","",'Score Sheet'!B43)</f>
        <v/>
      </c>
      <c r="C44" s="4" t="str">
        <f>IF($B$1="","",'Score Sheet'!D43)</f>
        <v/>
      </c>
      <c r="D44" s="4" t="str">
        <f>IF($B$1="","",'Score Sheet'!L43)</f>
        <v/>
      </c>
      <c r="E44" s="76"/>
      <c r="F44" s="76"/>
      <c r="G44" s="76"/>
      <c r="H44" s="76"/>
      <c r="I44" s="76"/>
      <c r="J44" s="76"/>
      <c r="K44" s="76"/>
      <c r="L44" s="76"/>
      <c r="M44" s="76"/>
      <c r="N44" s="4">
        <f t="shared" si="1"/>
        <v>0</v>
      </c>
      <c r="O44" s="4" t="str">
        <f t="shared" si="2"/>
        <v/>
      </c>
      <c r="P44" s="4">
        <f t="shared" si="3"/>
        <v>0</v>
      </c>
      <c r="Q44" s="4" t="str">
        <f t="shared" si="8"/>
        <v/>
      </c>
      <c r="R44" s="4">
        <f t="shared" si="4"/>
        <v>0</v>
      </c>
      <c r="S44" s="77" t="str">
        <f t="shared" si="5"/>
        <v/>
      </c>
      <c r="T44" s="4">
        <f t="shared" si="6"/>
        <v>0</v>
      </c>
      <c r="U44" s="4" t="str">
        <f t="shared" si="7"/>
        <v/>
      </c>
    </row>
    <row r="45" spans="1:21">
      <c r="A45" s="4" t="str">
        <f>IF($B$1="","",'Score Sheet'!M44)</f>
        <v/>
      </c>
      <c r="B45" s="4" t="str">
        <f>IF($B$1="","",'Score Sheet'!B44)</f>
        <v/>
      </c>
      <c r="C45" s="4" t="str">
        <f>IF($B$1="","",'Score Sheet'!D44)</f>
        <v/>
      </c>
      <c r="D45" s="4" t="str">
        <f>IF($B$1="","",'Score Sheet'!L44)</f>
        <v/>
      </c>
      <c r="E45" s="76"/>
      <c r="F45" s="76"/>
      <c r="G45" s="76"/>
      <c r="H45" s="76"/>
      <c r="I45" s="76"/>
      <c r="J45" s="76"/>
      <c r="K45" s="76"/>
      <c r="L45" s="76"/>
      <c r="M45" s="76"/>
      <c r="N45" s="4">
        <f t="shared" si="1"/>
        <v>0</v>
      </c>
      <c r="O45" s="4" t="str">
        <f t="shared" si="2"/>
        <v/>
      </c>
      <c r="P45" s="4">
        <f t="shared" si="3"/>
        <v>0</v>
      </c>
      <c r="Q45" s="4" t="str">
        <f t="shared" si="8"/>
        <v/>
      </c>
      <c r="R45" s="4">
        <f t="shared" si="4"/>
        <v>0</v>
      </c>
      <c r="S45" s="77" t="str">
        <f t="shared" si="5"/>
        <v/>
      </c>
      <c r="T45" s="4">
        <f t="shared" si="6"/>
        <v>0</v>
      </c>
      <c r="U45" s="4" t="str">
        <f t="shared" si="7"/>
        <v/>
      </c>
    </row>
    <row r="46" spans="1:21">
      <c r="A46" s="4" t="str">
        <f>IF($B$1="","",'Score Sheet'!M45)</f>
        <v/>
      </c>
      <c r="B46" s="4" t="str">
        <f>IF($B$1="","",'Score Sheet'!B45)</f>
        <v/>
      </c>
      <c r="C46" s="4" t="str">
        <f>IF($B$1="","",'Score Sheet'!D45)</f>
        <v/>
      </c>
      <c r="D46" s="4" t="str">
        <f>IF($B$1="","",'Score Sheet'!L45)</f>
        <v/>
      </c>
      <c r="E46" s="76"/>
      <c r="F46" s="76"/>
      <c r="G46" s="76"/>
      <c r="H46" s="76"/>
      <c r="I46" s="76"/>
      <c r="J46" s="76"/>
      <c r="K46" s="76"/>
      <c r="L46" s="76"/>
      <c r="M46" s="76"/>
      <c r="N46" s="4">
        <f t="shared" si="1"/>
        <v>0</v>
      </c>
      <c r="O46" s="4" t="str">
        <f t="shared" si="2"/>
        <v/>
      </c>
      <c r="P46" s="4">
        <f t="shared" si="3"/>
        <v>0</v>
      </c>
      <c r="Q46" s="4" t="str">
        <f t="shared" si="8"/>
        <v/>
      </c>
      <c r="R46" s="4">
        <f t="shared" si="4"/>
        <v>0</v>
      </c>
      <c r="S46" s="77" t="str">
        <f t="shared" si="5"/>
        <v/>
      </c>
      <c r="T46" s="4">
        <f t="shared" si="6"/>
        <v>0</v>
      </c>
      <c r="U46" s="4" t="str">
        <f t="shared" si="7"/>
        <v/>
      </c>
    </row>
    <row r="47" spans="1:21">
      <c r="A47" s="4" t="str">
        <f>IF($B$1="","",'Score Sheet'!M46)</f>
        <v/>
      </c>
      <c r="B47" s="4" t="str">
        <f>IF($B$1="","",'Score Sheet'!B46)</f>
        <v/>
      </c>
      <c r="C47" s="4" t="str">
        <f>IF($B$1="","",'Score Sheet'!D46)</f>
        <v/>
      </c>
      <c r="D47" s="4" t="str">
        <f>IF($B$1="","",'Score Sheet'!L46)</f>
        <v/>
      </c>
      <c r="E47" s="76"/>
      <c r="F47" s="76"/>
      <c r="G47" s="76"/>
      <c r="H47" s="76"/>
      <c r="I47" s="76"/>
      <c r="J47" s="76"/>
      <c r="K47" s="76"/>
      <c r="L47" s="76"/>
      <c r="M47" s="76"/>
      <c r="N47" s="4">
        <f t="shared" si="1"/>
        <v>0</v>
      </c>
      <c r="O47" s="4" t="str">
        <f t="shared" si="2"/>
        <v/>
      </c>
      <c r="P47" s="4">
        <f t="shared" si="3"/>
        <v>0</v>
      </c>
      <c r="Q47" s="4" t="str">
        <f t="shared" si="8"/>
        <v/>
      </c>
      <c r="R47" s="4">
        <f t="shared" si="4"/>
        <v>0</v>
      </c>
      <c r="S47" s="77" t="str">
        <f t="shared" si="5"/>
        <v/>
      </c>
      <c r="T47" s="4">
        <f t="shared" si="6"/>
        <v>0</v>
      </c>
      <c r="U47" s="4" t="str">
        <f t="shared" si="7"/>
        <v/>
      </c>
    </row>
    <row r="48" spans="1:21">
      <c r="A48" s="4" t="str">
        <f>IF($B$1="","",'Score Sheet'!M47)</f>
        <v/>
      </c>
      <c r="B48" s="4" t="str">
        <f>IF($B$1="","",'Score Sheet'!B47)</f>
        <v/>
      </c>
      <c r="C48" s="4" t="str">
        <f>IF($B$1="","",'Score Sheet'!D47)</f>
        <v/>
      </c>
      <c r="D48" s="4" t="str">
        <f>IF($B$1="","",'Score Sheet'!L47)</f>
        <v/>
      </c>
      <c r="E48" s="76"/>
      <c r="F48" s="76"/>
      <c r="G48" s="76"/>
      <c r="H48" s="76"/>
      <c r="I48" s="76"/>
      <c r="J48" s="76"/>
      <c r="K48" s="76"/>
      <c r="L48" s="76"/>
      <c r="M48" s="76"/>
      <c r="N48" s="4">
        <f t="shared" si="1"/>
        <v>0</v>
      </c>
      <c r="O48" s="4" t="str">
        <f t="shared" si="2"/>
        <v/>
      </c>
      <c r="P48" s="4">
        <f t="shared" si="3"/>
        <v>0</v>
      </c>
      <c r="Q48" s="4" t="str">
        <f t="shared" si="8"/>
        <v/>
      </c>
      <c r="R48" s="4">
        <f t="shared" si="4"/>
        <v>0</v>
      </c>
      <c r="S48" s="77" t="str">
        <f t="shared" si="5"/>
        <v/>
      </c>
      <c r="T48" s="4">
        <f t="shared" si="6"/>
        <v>0</v>
      </c>
      <c r="U48" s="4" t="str">
        <f t="shared" si="7"/>
        <v/>
      </c>
    </row>
    <row r="49" spans="1:21">
      <c r="A49" s="4" t="str">
        <f>IF($B$1="","",'Score Sheet'!M48)</f>
        <v/>
      </c>
      <c r="B49" s="4" t="str">
        <f>IF($B$1="","",'Score Sheet'!B48)</f>
        <v/>
      </c>
      <c r="C49" s="4" t="str">
        <f>IF($B$1="","",'Score Sheet'!D48)</f>
        <v/>
      </c>
      <c r="D49" s="4" t="str">
        <f>IF($B$1="","",'Score Sheet'!L48)</f>
        <v/>
      </c>
      <c r="E49" s="76"/>
      <c r="F49" s="76"/>
      <c r="G49" s="76"/>
      <c r="H49" s="76"/>
      <c r="I49" s="76"/>
      <c r="J49" s="76"/>
      <c r="K49" s="76"/>
      <c r="L49" s="76"/>
      <c r="M49" s="76"/>
      <c r="N49" s="4">
        <f t="shared" si="1"/>
        <v>0</v>
      </c>
      <c r="O49" s="4" t="str">
        <f t="shared" si="2"/>
        <v/>
      </c>
      <c r="P49" s="4">
        <f t="shared" si="3"/>
        <v>0</v>
      </c>
      <c r="Q49" s="4" t="str">
        <f t="shared" si="8"/>
        <v/>
      </c>
      <c r="R49" s="4">
        <f t="shared" si="4"/>
        <v>0</v>
      </c>
      <c r="S49" s="77" t="str">
        <f t="shared" si="5"/>
        <v/>
      </c>
      <c r="T49" s="4">
        <f t="shared" si="6"/>
        <v>0</v>
      </c>
      <c r="U49" s="4" t="str">
        <f t="shared" si="7"/>
        <v/>
      </c>
    </row>
    <row r="50" spans="1:21">
      <c r="A50" s="4" t="str">
        <f>IF($B$1="","",'Score Sheet'!M49)</f>
        <v/>
      </c>
      <c r="B50" s="4" t="str">
        <f>IF($B$1="","",'Score Sheet'!B49)</f>
        <v/>
      </c>
      <c r="C50" s="4" t="str">
        <f>IF($B$1="","",'Score Sheet'!D49)</f>
        <v/>
      </c>
      <c r="D50" s="4" t="str">
        <f>IF($B$1="","",'Score Sheet'!L49)</f>
        <v/>
      </c>
      <c r="E50" s="76"/>
      <c r="F50" s="76"/>
      <c r="G50" s="76"/>
      <c r="H50" s="76"/>
      <c r="I50" s="76"/>
      <c r="J50" s="76"/>
      <c r="K50" s="76"/>
      <c r="L50" s="76"/>
      <c r="M50" s="76"/>
      <c r="N50" s="4">
        <f t="shared" si="1"/>
        <v>0</v>
      </c>
      <c r="O50" s="4" t="str">
        <f t="shared" si="2"/>
        <v/>
      </c>
      <c r="P50" s="4">
        <f t="shared" si="3"/>
        <v>0</v>
      </c>
      <c r="Q50" s="4" t="str">
        <f t="shared" si="8"/>
        <v/>
      </c>
      <c r="R50" s="4">
        <f t="shared" si="4"/>
        <v>0</v>
      </c>
      <c r="S50" s="77" t="str">
        <f t="shared" si="5"/>
        <v/>
      </c>
      <c r="T50" s="4">
        <f t="shared" si="6"/>
        <v>0</v>
      </c>
      <c r="U50" s="4" t="str">
        <f t="shared" si="7"/>
        <v/>
      </c>
    </row>
    <row r="51" spans="1:21">
      <c r="A51" s="4" t="str">
        <f>IF($B$1="","",'Score Sheet'!M50)</f>
        <v/>
      </c>
      <c r="B51" s="4" t="str">
        <f>IF($B$1="","",'Score Sheet'!B50)</f>
        <v/>
      </c>
      <c r="C51" s="4" t="str">
        <f>IF($B$1="","",'Score Sheet'!D50)</f>
        <v/>
      </c>
      <c r="D51" s="4" t="str">
        <f>IF($B$1="","",'Score Sheet'!L50)</f>
        <v/>
      </c>
      <c r="E51" s="76"/>
      <c r="F51" s="76"/>
      <c r="G51" s="76"/>
      <c r="H51" s="76"/>
      <c r="I51" s="76"/>
      <c r="J51" s="76"/>
      <c r="K51" s="76"/>
      <c r="L51" s="76"/>
      <c r="M51" s="76"/>
      <c r="N51" s="4">
        <f t="shared" si="1"/>
        <v>0</v>
      </c>
      <c r="O51" s="4" t="str">
        <f t="shared" si="2"/>
        <v/>
      </c>
      <c r="P51" s="4">
        <f t="shared" si="3"/>
        <v>0</v>
      </c>
      <c r="Q51" s="4" t="str">
        <f t="shared" si="8"/>
        <v/>
      </c>
      <c r="R51" s="4">
        <f t="shared" si="4"/>
        <v>0</v>
      </c>
      <c r="S51" s="77" t="str">
        <f t="shared" si="5"/>
        <v/>
      </c>
      <c r="T51" s="4">
        <f t="shared" si="6"/>
        <v>0</v>
      </c>
      <c r="U51" s="4" t="str">
        <f t="shared" si="7"/>
        <v/>
      </c>
    </row>
    <row r="52" spans="1:21">
      <c r="A52" s="4" t="str">
        <f>IF($B$1="","",'Score Sheet'!M51)</f>
        <v/>
      </c>
      <c r="B52" s="4" t="str">
        <f>IF($B$1="","",'Score Sheet'!B51)</f>
        <v/>
      </c>
      <c r="C52" s="4" t="str">
        <f>IF($B$1="","",'Score Sheet'!D51)</f>
        <v/>
      </c>
      <c r="D52" s="4" t="str">
        <f>IF($B$1="","",'Score Sheet'!L51)</f>
        <v/>
      </c>
      <c r="E52" s="76"/>
      <c r="F52" s="76"/>
      <c r="G52" s="76"/>
      <c r="H52" s="76"/>
      <c r="I52" s="76"/>
      <c r="J52" s="76"/>
      <c r="K52" s="76"/>
      <c r="L52" s="76"/>
      <c r="M52" s="76"/>
      <c r="N52" s="4">
        <f t="shared" si="1"/>
        <v>0</v>
      </c>
      <c r="O52" s="4" t="str">
        <f t="shared" si="2"/>
        <v/>
      </c>
      <c r="P52" s="4">
        <f t="shared" si="3"/>
        <v>0</v>
      </c>
      <c r="Q52" s="4" t="str">
        <f t="shared" si="8"/>
        <v/>
      </c>
      <c r="R52" s="4">
        <f t="shared" si="4"/>
        <v>0</v>
      </c>
      <c r="S52" s="77" t="str">
        <f t="shared" si="5"/>
        <v/>
      </c>
      <c r="T52" s="4">
        <f t="shared" si="6"/>
        <v>0</v>
      </c>
      <c r="U52" s="4" t="str">
        <f t="shared" si="7"/>
        <v/>
      </c>
    </row>
    <row r="53" spans="1:21">
      <c r="A53" s="4" t="str">
        <f>IF($B$1="","",'Score Sheet'!M52)</f>
        <v/>
      </c>
      <c r="B53" s="4" t="str">
        <f>IF($B$1="","",'Score Sheet'!B52)</f>
        <v/>
      </c>
      <c r="C53" s="4" t="str">
        <f>IF($B$1="","",'Score Sheet'!D52)</f>
        <v/>
      </c>
      <c r="D53" s="4" t="str">
        <f>IF($B$1="","",'Score Sheet'!L52)</f>
        <v/>
      </c>
      <c r="E53" s="76"/>
      <c r="F53" s="76"/>
      <c r="G53" s="76"/>
      <c r="H53" s="76"/>
      <c r="I53" s="76"/>
      <c r="J53" s="76"/>
      <c r="K53" s="76"/>
      <c r="L53" s="76"/>
      <c r="M53" s="76"/>
      <c r="N53" s="4">
        <f t="shared" si="1"/>
        <v>0</v>
      </c>
      <c r="O53" s="4" t="str">
        <f t="shared" si="2"/>
        <v/>
      </c>
      <c r="P53" s="4">
        <f t="shared" si="3"/>
        <v>0</v>
      </c>
      <c r="Q53" s="4" t="str">
        <f t="shared" si="8"/>
        <v/>
      </c>
      <c r="R53" s="4">
        <f t="shared" si="4"/>
        <v>0</v>
      </c>
      <c r="S53" s="77" t="str">
        <f t="shared" si="5"/>
        <v/>
      </c>
      <c r="T53" s="4">
        <f t="shared" si="6"/>
        <v>0</v>
      </c>
      <c r="U53" s="4" t="str">
        <f t="shared" si="7"/>
        <v/>
      </c>
    </row>
  </sheetData>
  <autoFilter ref="A4:A23"/>
  <mergeCells count="7">
    <mergeCell ref="L3:M3"/>
    <mergeCell ref="B1:E1"/>
    <mergeCell ref="F3:G3"/>
    <mergeCell ref="H3:I3"/>
    <mergeCell ref="J3:K3"/>
    <mergeCell ref="D3:D4"/>
    <mergeCell ref="C3:C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AgeFactor!$H$3:$H$4</xm:f>
          </x14:formula1>
          <xm:sqref>I53 K53 M53</xm:sqref>
        </x14:dataValidation>
        <x14:dataValidation type="list" allowBlank="1" showInputMessage="1" showErrorMessage="1">
          <x14:formula1>
            <xm:f>DropDownValues!$B$1:$B$3</xm:f>
          </x14:formula1>
          <xm:sqref>E5:E53</xm:sqref>
        </x14:dataValidation>
        <x14:dataValidation type="list" allowBlank="1" showInputMessage="1" showErrorMessage="1">
          <x14:formula1>
            <xm:f>DropDownValues!$A$1:$A$2</xm:f>
          </x14:formula1>
          <xm:sqref>G5:G53 I5:I52 K5:K52 M5:M52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3"/>
  <sheetViews>
    <sheetView topLeftCell="A1038" workbookViewId="0">
      <selection activeCell="E1050" sqref="E1050"/>
    </sheetView>
  </sheetViews>
  <sheetFormatPr defaultRowHeight="14.25"/>
  <cols>
    <col min="3" max="3" width="9" style="7"/>
  </cols>
  <sheetData>
    <row r="1" spans="1:3">
      <c r="A1" s="1" t="s">
        <v>1</v>
      </c>
      <c r="B1" s="1" t="s">
        <v>0</v>
      </c>
      <c r="C1" s="7" t="s">
        <v>30</v>
      </c>
    </row>
    <row r="2" spans="1:3">
      <c r="A2" s="2">
        <v>25</v>
      </c>
      <c r="B2" s="3">
        <v>2.8450000000000002</v>
      </c>
      <c r="C2" s="7">
        <v>25</v>
      </c>
    </row>
    <row r="3" spans="1:3">
      <c r="A3" s="2">
        <v>25.1</v>
      </c>
      <c r="B3" s="3">
        <v>2.8376000000000001</v>
      </c>
      <c r="C3" s="7">
        <v>25</v>
      </c>
    </row>
    <row r="4" spans="1:3">
      <c r="A4" s="2">
        <v>25.2</v>
      </c>
      <c r="B4" s="3">
        <v>2.8298999999999999</v>
      </c>
      <c r="C4" s="7">
        <v>25</v>
      </c>
    </row>
    <row r="5" spans="1:3">
      <c r="A5" s="2">
        <v>25.3</v>
      </c>
      <c r="B5" s="3">
        <v>2.8220000000000001</v>
      </c>
      <c r="C5" s="7">
        <v>25</v>
      </c>
    </row>
    <row r="6" spans="1:3">
      <c r="A6" s="2">
        <v>25.4</v>
      </c>
      <c r="B6" s="3">
        <v>2.8138000000000001</v>
      </c>
      <c r="C6" s="7">
        <v>25</v>
      </c>
    </row>
    <row r="7" spans="1:3">
      <c r="A7" s="2">
        <v>25.5</v>
      </c>
      <c r="B7" s="3">
        <v>2.8054000000000001</v>
      </c>
      <c r="C7" s="7">
        <v>25</v>
      </c>
    </row>
    <row r="8" spans="1:3">
      <c r="A8" s="2">
        <v>25.6</v>
      </c>
      <c r="B8" s="3">
        <v>2.7968000000000002</v>
      </c>
      <c r="C8" s="7">
        <v>25</v>
      </c>
    </row>
    <row r="9" spans="1:3">
      <c r="A9" s="2">
        <v>25.7</v>
      </c>
      <c r="B9" s="3">
        <v>2.7879</v>
      </c>
      <c r="C9" s="7">
        <v>25</v>
      </c>
    </row>
    <row r="10" spans="1:3">
      <c r="A10" s="2">
        <v>25.8</v>
      </c>
      <c r="B10" s="3">
        <v>2.7789000000000001</v>
      </c>
      <c r="C10" s="7">
        <v>25</v>
      </c>
    </row>
    <row r="11" spans="1:3">
      <c r="A11" s="2">
        <v>25.9</v>
      </c>
      <c r="B11" s="3">
        <v>2.7696000000000001</v>
      </c>
      <c r="C11" s="7">
        <v>25</v>
      </c>
    </row>
    <row r="12" spans="1:3">
      <c r="A12" s="2">
        <v>26</v>
      </c>
      <c r="B12" s="3">
        <v>2.7602000000000002</v>
      </c>
      <c r="C12" s="7">
        <v>25</v>
      </c>
    </row>
    <row r="13" spans="1:3">
      <c r="A13" s="2">
        <v>26.1</v>
      </c>
      <c r="B13" s="3">
        <v>2.7507000000000001</v>
      </c>
      <c r="C13" s="7">
        <v>25</v>
      </c>
    </row>
    <row r="14" spans="1:3">
      <c r="A14" s="2">
        <v>26.2</v>
      </c>
      <c r="B14" s="3">
        <v>2.7410000000000001</v>
      </c>
      <c r="C14" s="7">
        <v>25</v>
      </c>
    </row>
    <row r="15" spans="1:3">
      <c r="A15" s="2">
        <v>26.3</v>
      </c>
      <c r="B15" s="3">
        <v>2.7311000000000001</v>
      </c>
      <c r="C15" s="7">
        <v>25</v>
      </c>
    </row>
    <row r="16" spans="1:3">
      <c r="A16" s="2">
        <v>26.4</v>
      </c>
      <c r="B16" s="3">
        <v>2.7210999999999999</v>
      </c>
      <c r="C16" s="7">
        <v>25</v>
      </c>
    </row>
    <row r="17" spans="1:3">
      <c r="A17" s="2">
        <v>26.5</v>
      </c>
      <c r="B17" s="3">
        <v>2.7109999999999999</v>
      </c>
      <c r="C17" s="7">
        <v>25</v>
      </c>
    </row>
    <row r="18" spans="1:3">
      <c r="A18" s="2">
        <v>26.6</v>
      </c>
      <c r="B18" s="3">
        <v>2.7008000000000001</v>
      </c>
      <c r="C18" s="7">
        <v>25</v>
      </c>
    </row>
    <row r="19" spans="1:3">
      <c r="A19" s="2">
        <v>26.7</v>
      </c>
      <c r="B19" s="3">
        <v>2.6905000000000001</v>
      </c>
      <c r="C19" s="7">
        <v>25</v>
      </c>
    </row>
    <row r="20" spans="1:3">
      <c r="A20" s="2">
        <v>26.8</v>
      </c>
      <c r="B20" s="3">
        <v>2.6800999999999999</v>
      </c>
      <c r="C20" s="7">
        <v>25</v>
      </c>
    </row>
    <row r="21" spans="1:3">
      <c r="A21" s="2">
        <v>26.9</v>
      </c>
      <c r="B21" s="3">
        <v>2.6696</v>
      </c>
      <c r="C21" s="7">
        <v>25</v>
      </c>
    </row>
    <row r="22" spans="1:3">
      <c r="A22" s="2">
        <v>27</v>
      </c>
      <c r="B22" s="3">
        <v>2.6591</v>
      </c>
      <c r="C22" s="7">
        <v>25</v>
      </c>
    </row>
    <row r="23" spans="1:3">
      <c r="A23" s="2">
        <v>27.1</v>
      </c>
      <c r="B23" s="3">
        <v>2.6484999999999999</v>
      </c>
      <c r="C23" s="7">
        <v>25</v>
      </c>
    </row>
    <row r="24" spans="1:3">
      <c r="A24" s="2">
        <v>27.2</v>
      </c>
      <c r="B24" s="3">
        <v>2.6377999999999999</v>
      </c>
      <c r="C24" s="7">
        <v>25</v>
      </c>
    </row>
    <row r="25" spans="1:3">
      <c r="A25" s="2">
        <v>27.3</v>
      </c>
      <c r="B25" s="3">
        <v>2.6271</v>
      </c>
      <c r="C25" s="7">
        <v>25</v>
      </c>
    </row>
    <row r="26" spans="1:3">
      <c r="A26" s="2">
        <v>27.4</v>
      </c>
      <c r="B26" s="3">
        <v>2.6164000000000001</v>
      </c>
      <c r="C26" s="7">
        <v>25</v>
      </c>
    </row>
    <row r="27" spans="1:3">
      <c r="A27" s="2">
        <v>27.5</v>
      </c>
      <c r="B27" s="3">
        <v>2.6055999999999999</v>
      </c>
      <c r="C27" s="7">
        <v>25</v>
      </c>
    </row>
    <row r="28" spans="1:3">
      <c r="A28" s="2">
        <v>27.6</v>
      </c>
      <c r="B28" s="3">
        <v>2.5948000000000002</v>
      </c>
      <c r="C28" s="7">
        <v>25</v>
      </c>
    </row>
    <row r="29" spans="1:3">
      <c r="A29" s="2">
        <v>27.7</v>
      </c>
      <c r="B29" s="3">
        <v>2.5840000000000001</v>
      </c>
      <c r="C29" s="7">
        <v>25</v>
      </c>
    </row>
    <row r="30" spans="1:3">
      <c r="A30" s="2">
        <v>27.8</v>
      </c>
      <c r="B30" s="3">
        <v>2.5731999999999999</v>
      </c>
      <c r="C30" s="7">
        <v>25</v>
      </c>
    </row>
    <row r="31" spans="1:3">
      <c r="A31" s="2">
        <v>27.9</v>
      </c>
      <c r="B31" s="3">
        <v>2.5623</v>
      </c>
      <c r="C31" s="7">
        <v>25</v>
      </c>
    </row>
    <row r="32" spans="1:3">
      <c r="A32" s="2">
        <v>28</v>
      </c>
      <c r="B32" s="3">
        <v>2.5514999999999999</v>
      </c>
      <c r="C32" s="7">
        <v>25</v>
      </c>
    </row>
    <row r="33" spans="1:3">
      <c r="A33" s="2">
        <v>28.1</v>
      </c>
      <c r="B33" s="3">
        <v>2.5407000000000002</v>
      </c>
      <c r="C33" s="7">
        <v>25</v>
      </c>
    </row>
    <row r="34" spans="1:3">
      <c r="A34" s="2">
        <v>28.2</v>
      </c>
      <c r="B34" s="3">
        <v>2.5297999999999998</v>
      </c>
      <c r="C34" s="7">
        <v>25</v>
      </c>
    </row>
    <row r="35" spans="1:3">
      <c r="A35" s="2">
        <v>28.3</v>
      </c>
      <c r="B35" s="3">
        <v>2.5190000000000001</v>
      </c>
      <c r="C35" s="7">
        <v>25</v>
      </c>
    </row>
    <row r="36" spans="1:3">
      <c r="A36" s="2">
        <v>28.4</v>
      </c>
      <c r="B36" s="3">
        <v>2.5082</v>
      </c>
      <c r="C36" s="7">
        <v>25</v>
      </c>
    </row>
    <row r="37" spans="1:3">
      <c r="A37" s="2">
        <v>28.5</v>
      </c>
      <c r="B37" s="3">
        <v>2.4975000000000001</v>
      </c>
      <c r="C37" s="7">
        <v>25</v>
      </c>
    </row>
    <row r="38" spans="1:3">
      <c r="A38" s="2">
        <v>28.6</v>
      </c>
      <c r="B38" s="3">
        <v>2.4868000000000001</v>
      </c>
      <c r="C38" s="7">
        <v>25</v>
      </c>
    </row>
    <row r="39" spans="1:3">
      <c r="A39" s="2">
        <v>28.7</v>
      </c>
      <c r="B39" s="3">
        <v>2.4761000000000002</v>
      </c>
      <c r="C39" s="7">
        <v>25</v>
      </c>
    </row>
    <row r="40" spans="1:3">
      <c r="A40" s="2">
        <v>28.8</v>
      </c>
      <c r="B40" s="3">
        <v>2.4653999999999998</v>
      </c>
      <c r="C40" s="7">
        <v>25</v>
      </c>
    </row>
    <row r="41" spans="1:3">
      <c r="A41" s="2">
        <v>28.9</v>
      </c>
      <c r="B41" s="3">
        <v>2.4548000000000001</v>
      </c>
      <c r="C41" s="7">
        <v>25</v>
      </c>
    </row>
    <row r="42" spans="1:3">
      <c r="A42" s="2">
        <v>29</v>
      </c>
      <c r="B42" s="3">
        <v>2.4441999999999999</v>
      </c>
      <c r="C42" s="7">
        <v>25</v>
      </c>
    </row>
    <row r="43" spans="1:3">
      <c r="A43" s="2">
        <v>29.1</v>
      </c>
      <c r="B43" s="3">
        <v>2.4336000000000002</v>
      </c>
      <c r="C43" s="7">
        <v>25</v>
      </c>
    </row>
    <row r="44" spans="1:3">
      <c r="A44" s="2">
        <v>29.2</v>
      </c>
      <c r="B44" s="3">
        <v>2.4230999999999998</v>
      </c>
      <c r="C44" s="7">
        <v>25</v>
      </c>
    </row>
    <row r="45" spans="1:3">
      <c r="A45" s="2">
        <v>29.3</v>
      </c>
      <c r="B45" s="3">
        <v>2.4127000000000001</v>
      </c>
      <c r="C45" s="7">
        <v>25</v>
      </c>
    </row>
    <row r="46" spans="1:3">
      <c r="A46" s="2">
        <v>29.4</v>
      </c>
      <c r="B46" s="3">
        <v>2.4022999999999999</v>
      </c>
      <c r="C46" s="7">
        <v>25</v>
      </c>
    </row>
    <row r="47" spans="1:3">
      <c r="A47" s="2">
        <v>29.5</v>
      </c>
      <c r="B47" s="3">
        <v>2.3919999999999999</v>
      </c>
      <c r="C47" s="7">
        <v>25</v>
      </c>
    </row>
    <row r="48" spans="1:3">
      <c r="A48" s="2">
        <v>29.6</v>
      </c>
      <c r="B48" s="3">
        <v>2.3816999999999999</v>
      </c>
      <c r="C48" s="7">
        <v>25</v>
      </c>
    </row>
    <row r="49" spans="1:3">
      <c r="A49" s="2">
        <v>29.7</v>
      </c>
      <c r="B49" s="3">
        <v>2.3715000000000002</v>
      </c>
      <c r="C49" s="7">
        <v>25</v>
      </c>
    </row>
    <row r="50" spans="1:3">
      <c r="A50" s="2">
        <v>29.8</v>
      </c>
      <c r="B50" s="3">
        <v>3.3613</v>
      </c>
      <c r="C50" s="7">
        <v>25</v>
      </c>
    </row>
    <row r="51" spans="1:3">
      <c r="A51" s="2">
        <v>29.9</v>
      </c>
      <c r="B51" s="3">
        <v>2.3512</v>
      </c>
      <c r="C51" s="7">
        <v>25</v>
      </c>
    </row>
    <row r="52" spans="1:3">
      <c r="A52" s="2">
        <v>30</v>
      </c>
      <c r="B52" s="3">
        <v>2.3411</v>
      </c>
      <c r="C52" s="7">
        <v>30</v>
      </c>
    </row>
    <row r="53" spans="1:3">
      <c r="A53" s="2">
        <v>30.1</v>
      </c>
      <c r="B53" s="3">
        <v>2.3311999999999999</v>
      </c>
      <c r="C53" s="7">
        <v>30</v>
      </c>
    </row>
    <row r="54" spans="1:3">
      <c r="A54" s="2">
        <v>30.2</v>
      </c>
      <c r="B54" s="3">
        <v>2.3212999999999999</v>
      </c>
      <c r="C54" s="7">
        <v>30</v>
      </c>
    </row>
    <row r="55" spans="1:3">
      <c r="A55" s="2">
        <v>30.3</v>
      </c>
      <c r="B55" s="3">
        <v>2.3113999999999999</v>
      </c>
      <c r="C55" s="7">
        <v>30</v>
      </c>
    </row>
    <row r="56" spans="1:3">
      <c r="A56" s="2">
        <v>30.4</v>
      </c>
      <c r="B56" s="3">
        <v>2.3016000000000001</v>
      </c>
      <c r="C56" s="7">
        <v>30</v>
      </c>
    </row>
    <row r="57" spans="1:3">
      <c r="A57" s="2">
        <v>30.5</v>
      </c>
      <c r="B57" s="3">
        <v>2.2919</v>
      </c>
      <c r="C57" s="7">
        <v>30</v>
      </c>
    </row>
    <row r="58" spans="1:3">
      <c r="A58" s="2">
        <v>30.6</v>
      </c>
      <c r="B58" s="3">
        <v>2.2823000000000002</v>
      </c>
      <c r="C58" s="7">
        <v>30</v>
      </c>
    </row>
    <row r="59" spans="1:3">
      <c r="A59" s="2">
        <v>30.7</v>
      </c>
      <c r="B59" s="3">
        <v>2.2726999999999999</v>
      </c>
      <c r="C59" s="7">
        <v>30</v>
      </c>
    </row>
    <row r="60" spans="1:3">
      <c r="A60" s="2">
        <v>30.8</v>
      </c>
      <c r="B60" s="3">
        <v>2.2631999999999999</v>
      </c>
      <c r="C60" s="7">
        <v>30</v>
      </c>
    </row>
    <row r="61" spans="1:3">
      <c r="A61" s="2">
        <v>30.9</v>
      </c>
      <c r="B61" s="3">
        <v>2.2538</v>
      </c>
      <c r="C61" s="7">
        <v>30</v>
      </c>
    </row>
    <row r="62" spans="1:3">
      <c r="A62" s="2">
        <v>31</v>
      </c>
      <c r="B62" s="3">
        <v>2.2444000000000002</v>
      </c>
      <c r="C62" s="7">
        <v>30</v>
      </c>
    </row>
    <row r="63" spans="1:3">
      <c r="A63" s="2">
        <v>31.1</v>
      </c>
      <c r="B63" s="3">
        <v>2.2351999999999999</v>
      </c>
      <c r="C63" s="7">
        <v>30</v>
      </c>
    </row>
    <row r="64" spans="1:3">
      <c r="A64" s="2">
        <v>31.2</v>
      </c>
      <c r="B64" s="3">
        <v>2.2259000000000002</v>
      </c>
      <c r="C64" s="7">
        <v>30</v>
      </c>
    </row>
    <row r="65" spans="1:3">
      <c r="A65" s="2">
        <v>31.3</v>
      </c>
      <c r="B65" s="3">
        <v>2.2168000000000001</v>
      </c>
      <c r="C65" s="7">
        <v>30</v>
      </c>
    </row>
    <row r="66" spans="1:3">
      <c r="A66" s="2">
        <v>31.4</v>
      </c>
      <c r="B66" s="3">
        <v>2.2077</v>
      </c>
      <c r="C66" s="7">
        <v>30</v>
      </c>
    </row>
    <row r="67" spans="1:3">
      <c r="A67" s="2">
        <v>31.5</v>
      </c>
      <c r="B67" s="3">
        <v>2.1987000000000001</v>
      </c>
      <c r="C67" s="7">
        <v>30</v>
      </c>
    </row>
    <row r="68" spans="1:3">
      <c r="A68" s="2">
        <v>31.6</v>
      </c>
      <c r="B68" s="3">
        <v>2.1898</v>
      </c>
      <c r="C68" s="7">
        <v>30</v>
      </c>
    </row>
    <row r="69" spans="1:3">
      <c r="A69" s="2">
        <v>31.7</v>
      </c>
      <c r="B69" s="3">
        <v>2.181</v>
      </c>
      <c r="C69" s="7">
        <v>30</v>
      </c>
    </row>
    <row r="70" spans="1:3">
      <c r="A70" s="2">
        <v>31.8</v>
      </c>
      <c r="B70" s="3">
        <v>2.1722000000000001</v>
      </c>
      <c r="C70" s="7">
        <v>30</v>
      </c>
    </row>
    <row r="71" spans="1:3">
      <c r="A71" s="2">
        <v>31.9</v>
      </c>
      <c r="B71" s="3">
        <v>2.1635</v>
      </c>
      <c r="C71" s="7">
        <v>30</v>
      </c>
    </row>
    <row r="72" spans="1:3">
      <c r="A72" s="2">
        <v>32</v>
      </c>
      <c r="B72" s="3">
        <v>2.1549</v>
      </c>
      <c r="C72" s="7">
        <v>30</v>
      </c>
    </row>
    <row r="73" spans="1:3">
      <c r="A73" s="2">
        <v>32.1</v>
      </c>
      <c r="B73" s="3">
        <v>2.1463000000000001</v>
      </c>
      <c r="C73" s="7">
        <v>30</v>
      </c>
    </row>
    <row r="74" spans="1:3">
      <c r="A74" s="2">
        <v>32.200000000000003</v>
      </c>
      <c r="B74" s="3">
        <v>2.1377999999999999</v>
      </c>
      <c r="C74" s="7">
        <v>30</v>
      </c>
    </row>
    <row r="75" spans="1:3">
      <c r="A75" s="2">
        <v>32.299999999999997</v>
      </c>
      <c r="B75" s="3">
        <v>2.1294</v>
      </c>
      <c r="C75" s="7">
        <v>30</v>
      </c>
    </row>
    <row r="76" spans="1:3">
      <c r="A76" s="2">
        <v>32.4</v>
      </c>
      <c r="B76" s="3">
        <v>2.121</v>
      </c>
      <c r="C76" s="7">
        <v>30</v>
      </c>
    </row>
    <row r="77" spans="1:3">
      <c r="A77" s="2">
        <v>32.5</v>
      </c>
      <c r="B77" s="3">
        <v>2.1128</v>
      </c>
      <c r="C77" s="7">
        <v>30</v>
      </c>
    </row>
    <row r="78" spans="1:3">
      <c r="A78" s="2">
        <v>32.6</v>
      </c>
      <c r="B78" s="3">
        <v>2.1046</v>
      </c>
      <c r="C78" s="7">
        <v>30</v>
      </c>
    </row>
    <row r="79" spans="1:3">
      <c r="A79" s="2">
        <v>32.700000000000003</v>
      </c>
      <c r="B79" s="3">
        <v>2.0964</v>
      </c>
      <c r="C79" s="7">
        <v>30</v>
      </c>
    </row>
    <row r="80" spans="1:3">
      <c r="A80" s="2">
        <v>32.799999999999997</v>
      </c>
      <c r="B80" s="3">
        <v>2.0884</v>
      </c>
      <c r="C80" s="7">
        <v>30</v>
      </c>
    </row>
    <row r="81" spans="1:3">
      <c r="A81" s="2">
        <v>32.9</v>
      </c>
      <c r="B81" s="3">
        <v>2.0804</v>
      </c>
      <c r="C81" s="7">
        <v>30</v>
      </c>
    </row>
    <row r="82" spans="1:3">
      <c r="A82" s="2">
        <v>33</v>
      </c>
      <c r="B82" s="3">
        <v>2.0724</v>
      </c>
      <c r="C82" s="7">
        <v>30</v>
      </c>
    </row>
    <row r="83" spans="1:3">
      <c r="A83" s="2">
        <v>33.1</v>
      </c>
      <c r="B83" s="3">
        <v>2.0646</v>
      </c>
      <c r="C83" s="7">
        <v>30</v>
      </c>
    </row>
    <row r="84" spans="1:3">
      <c r="A84" s="2">
        <v>33.200000000000003</v>
      </c>
      <c r="B84" s="3">
        <v>2.0568</v>
      </c>
      <c r="C84" s="7">
        <v>30</v>
      </c>
    </row>
    <row r="85" spans="1:3">
      <c r="A85" s="2">
        <v>33.299999999999997</v>
      </c>
      <c r="B85" s="3">
        <v>2.0491000000000001</v>
      </c>
      <c r="C85" s="7">
        <v>30</v>
      </c>
    </row>
    <row r="86" spans="1:3">
      <c r="A86" s="2">
        <v>33.4</v>
      </c>
      <c r="B86" s="3">
        <v>2.0413999999999999</v>
      </c>
      <c r="C86" s="7">
        <v>30</v>
      </c>
    </row>
    <row r="87" spans="1:3">
      <c r="A87" s="2">
        <v>33.5</v>
      </c>
      <c r="B87" s="3">
        <v>2.0337999999999998</v>
      </c>
      <c r="C87" s="7">
        <v>30</v>
      </c>
    </row>
    <row r="88" spans="1:3">
      <c r="A88" s="2">
        <v>33.6</v>
      </c>
      <c r="B88" s="3">
        <v>2.0263</v>
      </c>
      <c r="C88" s="7">
        <v>30</v>
      </c>
    </row>
    <row r="89" spans="1:3">
      <c r="A89" s="2">
        <v>33.700000000000003</v>
      </c>
      <c r="B89" s="3">
        <v>2.0188000000000001</v>
      </c>
      <c r="C89" s="7">
        <v>30</v>
      </c>
    </row>
    <row r="90" spans="1:3">
      <c r="A90" s="2">
        <v>33.799999999999997</v>
      </c>
      <c r="B90" s="3">
        <v>2.0114999999999998</v>
      </c>
      <c r="C90" s="7">
        <v>30</v>
      </c>
    </row>
    <row r="91" spans="1:3">
      <c r="A91" s="2">
        <v>33.9</v>
      </c>
      <c r="B91" s="3">
        <v>2.0041000000000002</v>
      </c>
      <c r="C91" s="7">
        <v>30</v>
      </c>
    </row>
    <row r="92" spans="1:3">
      <c r="A92" s="2">
        <v>34</v>
      </c>
      <c r="B92" s="3">
        <v>1.9968999999999999</v>
      </c>
      <c r="C92" s="7">
        <v>30</v>
      </c>
    </row>
    <row r="93" spans="1:3">
      <c r="A93" s="2">
        <v>34.1</v>
      </c>
      <c r="B93" s="3">
        <v>1.9897</v>
      </c>
      <c r="C93" s="7">
        <v>30</v>
      </c>
    </row>
    <row r="94" spans="1:3">
      <c r="A94" s="2">
        <v>34.200000000000003</v>
      </c>
      <c r="B94" s="3">
        <v>1.9824999999999999</v>
      </c>
      <c r="C94" s="7">
        <v>30</v>
      </c>
    </row>
    <row r="95" spans="1:3">
      <c r="A95" s="2">
        <v>34.299999999999997</v>
      </c>
      <c r="B95" s="3">
        <v>1.9755</v>
      </c>
      <c r="C95" s="7">
        <v>30</v>
      </c>
    </row>
    <row r="96" spans="1:3">
      <c r="A96" s="2">
        <v>34.4</v>
      </c>
      <c r="B96" s="3">
        <v>1.9684999999999999</v>
      </c>
      <c r="C96" s="7">
        <v>30</v>
      </c>
    </row>
    <row r="97" spans="1:3">
      <c r="A97" s="2">
        <v>34.5</v>
      </c>
      <c r="B97" s="3">
        <v>1.9615</v>
      </c>
      <c r="C97" s="7">
        <v>30</v>
      </c>
    </row>
    <row r="98" spans="1:3">
      <c r="A98" s="2">
        <v>34.6</v>
      </c>
      <c r="B98" s="3">
        <v>1.9545999999999999</v>
      </c>
      <c r="C98" s="7">
        <v>30</v>
      </c>
    </row>
    <row r="99" spans="1:3">
      <c r="A99" s="2">
        <v>34.700000000000003</v>
      </c>
      <c r="B99" s="3">
        <v>1.9478</v>
      </c>
      <c r="C99" s="7">
        <v>30</v>
      </c>
    </row>
    <row r="100" spans="1:3">
      <c r="A100" s="2">
        <v>34.799999999999997</v>
      </c>
      <c r="B100" s="3">
        <v>1.9410000000000001</v>
      </c>
      <c r="C100" s="7">
        <v>30</v>
      </c>
    </row>
    <row r="101" spans="1:3">
      <c r="A101" s="2">
        <v>34.9</v>
      </c>
      <c r="B101" s="3">
        <v>1.9342999999999999</v>
      </c>
      <c r="C101" s="7">
        <v>30</v>
      </c>
    </row>
    <row r="102" spans="1:3">
      <c r="A102" s="2">
        <v>35</v>
      </c>
      <c r="B102" s="3">
        <v>1.9277</v>
      </c>
      <c r="C102" s="7">
        <v>35</v>
      </c>
    </row>
    <row r="103" spans="1:3">
      <c r="A103" s="2">
        <v>35.1</v>
      </c>
      <c r="B103" s="3">
        <v>1.9211</v>
      </c>
      <c r="C103" s="7">
        <v>35</v>
      </c>
    </row>
    <row r="104" spans="1:3">
      <c r="A104" s="2">
        <v>35.200000000000003</v>
      </c>
      <c r="B104" s="3">
        <v>1.9145000000000001</v>
      </c>
      <c r="C104" s="7">
        <v>35</v>
      </c>
    </row>
    <row r="105" spans="1:3">
      <c r="A105" s="2">
        <v>35.299999999999997</v>
      </c>
      <c r="B105" s="3">
        <v>1.9080999999999999</v>
      </c>
      <c r="C105" s="7">
        <v>35</v>
      </c>
    </row>
    <row r="106" spans="1:3">
      <c r="A106" s="2">
        <v>35.4</v>
      </c>
      <c r="B106" s="3">
        <v>1.9016</v>
      </c>
      <c r="C106" s="7">
        <v>35</v>
      </c>
    </row>
    <row r="107" spans="1:3">
      <c r="A107" s="2">
        <v>35.5</v>
      </c>
      <c r="B107" s="3">
        <v>1.8953</v>
      </c>
      <c r="C107" s="7">
        <v>35</v>
      </c>
    </row>
    <row r="108" spans="1:3">
      <c r="A108" s="2">
        <v>35.6</v>
      </c>
      <c r="B108" s="3">
        <v>1.8889</v>
      </c>
      <c r="C108" s="7">
        <v>35</v>
      </c>
    </row>
    <row r="109" spans="1:3">
      <c r="A109" s="2">
        <v>35.700000000000003</v>
      </c>
      <c r="B109" s="3">
        <v>1.8827</v>
      </c>
      <c r="C109" s="7">
        <v>35</v>
      </c>
    </row>
    <row r="110" spans="1:3">
      <c r="A110" s="2">
        <v>35.799999999999997</v>
      </c>
      <c r="B110" s="3">
        <v>1.8765000000000001</v>
      </c>
      <c r="C110" s="7">
        <v>35</v>
      </c>
    </row>
    <row r="111" spans="1:3">
      <c r="A111" s="2">
        <v>35.9</v>
      </c>
      <c r="B111" s="3">
        <v>1.8703000000000001</v>
      </c>
      <c r="C111" s="7">
        <v>35</v>
      </c>
    </row>
    <row r="112" spans="1:3">
      <c r="A112" s="2">
        <v>36</v>
      </c>
      <c r="B112" s="3">
        <v>1.8642000000000001</v>
      </c>
      <c r="C112" s="7">
        <v>35</v>
      </c>
    </row>
    <row r="113" spans="1:3">
      <c r="A113" s="2">
        <v>36.1</v>
      </c>
      <c r="B113" s="3">
        <v>1.8582000000000001</v>
      </c>
      <c r="C113" s="7">
        <v>35</v>
      </c>
    </row>
    <row r="114" spans="1:3">
      <c r="A114" s="2">
        <v>36.200000000000003</v>
      </c>
      <c r="B114" s="3">
        <v>1.8522000000000001</v>
      </c>
      <c r="C114" s="7">
        <v>35</v>
      </c>
    </row>
    <row r="115" spans="1:3">
      <c r="A115" s="2">
        <v>36.299999999999997</v>
      </c>
      <c r="B115" s="3">
        <v>1.8463000000000001</v>
      </c>
      <c r="C115" s="7">
        <v>35</v>
      </c>
    </row>
    <row r="116" spans="1:3">
      <c r="A116" s="2">
        <v>36.4</v>
      </c>
      <c r="B116" s="3">
        <v>1.8404</v>
      </c>
      <c r="C116" s="7">
        <v>35</v>
      </c>
    </row>
    <row r="117" spans="1:3">
      <c r="A117" s="2">
        <v>36.5</v>
      </c>
      <c r="B117" s="3">
        <v>1.8345</v>
      </c>
      <c r="C117" s="7">
        <v>35</v>
      </c>
    </row>
    <row r="118" spans="1:3">
      <c r="A118" s="2">
        <v>36.6</v>
      </c>
      <c r="B118" s="3">
        <v>1.8287</v>
      </c>
      <c r="C118" s="7">
        <v>35</v>
      </c>
    </row>
    <row r="119" spans="1:3">
      <c r="A119" s="2">
        <v>36.700000000000003</v>
      </c>
      <c r="B119" s="3">
        <v>1.823</v>
      </c>
      <c r="C119" s="7">
        <v>35</v>
      </c>
    </row>
    <row r="120" spans="1:3">
      <c r="A120" s="2">
        <v>36.799999999999997</v>
      </c>
      <c r="B120" s="3">
        <v>1.8172999999999999</v>
      </c>
      <c r="C120" s="7">
        <v>35</v>
      </c>
    </row>
    <row r="121" spans="1:3">
      <c r="A121" s="2">
        <v>36.9</v>
      </c>
      <c r="B121" s="3">
        <v>1.8116000000000001</v>
      </c>
      <c r="C121" s="7">
        <v>35</v>
      </c>
    </row>
    <row r="122" spans="1:3">
      <c r="A122" s="2">
        <v>37</v>
      </c>
      <c r="B122" s="3">
        <v>1.806</v>
      </c>
      <c r="C122" s="7">
        <v>35</v>
      </c>
    </row>
    <row r="123" spans="1:3">
      <c r="A123" s="2">
        <v>37.1</v>
      </c>
      <c r="B123" s="3">
        <v>1.8005</v>
      </c>
      <c r="C123" s="7">
        <v>35</v>
      </c>
    </row>
    <row r="124" spans="1:3">
      <c r="A124" s="2">
        <v>37.200000000000003</v>
      </c>
      <c r="B124" s="3">
        <v>1.7949999999999999</v>
      </c>
      <c r="C124" s="7">
        <v>35</v>
      </c>
    </row>
    <row r="125" spans="1:3">
      <c r="A125" s="2">
        <v>37.299999999999997</v>
      </c>
      <c r="B125" s="3">
        <v>1.7895000000000001</v>
      </c>
      <c r="C125" s="7">
        <v>35</v>
      </c>
    </row>
    <row r="126" spans="1:3">
      <c r="A126" s="2">
        <v>37.4</v>
      </c>
      <c r="B126" s="3">
        <v>1.7841</v>
      </c>
      <c r="C126" s="7">
        <v>35</v>
      </c>
    </row>
    <row r="127" spans="1:3">
      <c r="A127" s="2">
        <v>37.5</v>
      </c>
      <c r="B127" s="3">
        <v>1.7786999999999999</v>
      </c>
      <c r="C127" s="7">
        <v>35</v>
      </c>
    </row>
    <row r="128" spans="1:3">
      <c r="A128" s="2">
        <v>37.6</v>
      </c>
      <c r="B128" s="3">
        <v>1.7734000000000001</v>
      </c>
      <c r="C128" s="7">
        <v>35</v>
      </c>
    </row>
    <row r="129" spans="1:3">
      <c r="A129" s="2">
        <v>37.700000000000003</v>
      </c>
      <c r="B129" s="3">
        <v>1.7681</v>
      </c>
      <c r="C129" s="7">
        <v>35</v>
      </c>
    </row>
    <row r="130" spans="1:3">
      <c r="A130" s="2">
        <v>37.799999999999997</v>
      </c>
      <c r="B130" s="3">
        <v>1.7628999999999999</v>
      </c>
      <c r="C130" s="7">
        <v>35</v>
      </c>
    </row>
    <row r="131" spans="1:3">
      <c r="A131" s="2">
        <v>37.9</v>
      </c>
      <c r="B131" s="3">
        <v>1.7577</v>
      </c>
      <c r="C131" s="7">
        <v>35</v>
      </c>
    </row>
    <row r="132" spans="1:3">
      <c r="A132" s="2">
        <v>38</v>
      </c>
      <c r="B132" s="3">
        <v>1.7524999999999999</v>
      </c>
      <c r="C132" s="7">
        <v>35</v>
      </c>
    </row>
    <row r="133" spans="1:3">
      <c r="A133" s="2">
        <v>38.1</v>
      </c>
      <c r="B133" s="3">
        <v>1.7474000000000001</v>
      </c>
      <c r="C133" s="7">
        <v>35</v>
      </c>
    </row>
    <row r="134" spans="1:3">
      <c r="A134" s="2">
        <v>38.200000000000003</v>
      </c>
      <c r="B134" s="3">
        <v>1.7423999999999999</v>
      </c>
      <c r="C134" s="7">
        <v>35</v>
      </c>
    </row>
    <row r="135" spans="1:3">
      <c r="A135" s="2">
        <v>38.299999999999997</v>
      </c>
      <c r="B135" s="3">
        <v>1.7373000000000001</v>
      </c>
      <c r="C135" s="7">
        <v>35</v>
      </c>
    </row>
    <row r="136" spans="1:3">
      <c r="A136" s="2">
        <v>38.4</v>
      </c>
      <c r="B136" s="3">
        <v>1.7323</v>
      </c>
      <c r="C136" s="7">
        <v>35</v>
      </c>
    </row>
    <row r="137" spans="1:3">
      <c r="A137" s="2">
        <v>38.5</v>
      </c>
      <c r="B137" s="3">
        <v>1.7274</v>
      </c>
      <c r="C137" s="7">
        <v>35</v>
      </c>
    </row>
    <row r="138" spans="1:3">
      <c r="A138" s="2">
        <v>38.6</v>
      </c>
      <c r="B138" s="3">
        <v>1.7224999999999999</v>
      </c>
      <c r="C138" s="7">
        <v>35</v>
      </c>
    </row>
    <row r="139" spans="1:3">
      <c r="A139" s="2">
        <v>38.700000000000003</v>
      </c>
      <c r="B139" s="3">
        <v>1.7176</v>
      </c>
      <c r="C139" s="7">
        <v>35</v>
      </c>
    </row>
    <row r="140" spans="1:3">
      <c r="A140" s="2">
        <v>38.799999999999997</v>
      </c>
      <c r="B140" s="3">
        <v>1.7128000000000001</v>
      </c>
      <c r="C140" s="7">
        <v>35</v>
      </c>
    </row>
    <row r="141" spans="1:3">
      <c r="A141" s="2">
        <v>38.9</v>
      </c>
      <c r="B141" s="3">
        <v>1.708</v>
      </c>
      <c r="C141" s="7">
        <v>35</v>
      </c>
    </row>
    <row r="142" spans="1:3">
      <c r="A142" s="2">
        <v>39</v>
      </c>
      <c r="B142" s="3">
        <v>1.7032</v>
      </c>
      <c r="C142" s="7">
        <v>35</v>
      </c>
    </row>
    <row r="143" spans="1:3">
      <c r="A143" s="2">
        <v>39.1</v>
      </c>
      <c r="B143" s="3">
        <v>1.6984999999999999</v>
      </c>
      <c r="C143" s="7">
        <v>35</v>
      </c>
    </row>
    <row r="144" spans="1:3">
      <c r="A144" s="2">
        <v>39.200000000000003</v>
      </c>
      <c r="B144" s="3">
        <v>1.6938</v>
      </c>
      <c r="C144" s="7">
        <v>35</v>
      </c>
    </row>
    <row r="145" spans="1:3">
      <c r="A145" s="2">
        <v>39.299999999999997</v>
      </c>
      <c r="B145" s="3">
        <v>1.6892</v>
      </c>
      <c r="C145" s="7">
        <v>35</v>
      </c>
    </row>
    <row r="146" spans="1:3">
      <c r="A146" s="2">
        <v>39.4</v>
      </c>
      <c r="B146" s="3">
        <v>1.6846000000000001</v>
      </c>
      <c r="C146" s="7">
        <v>35</v>
      </c>
    </row>
    <row r="147" spans="1:3">
      <c r="A147" s="2">
        <v>39.5</v>
      </c>
      <c r="B147" s="3">
        <v>1.68</v>
      </c>
      <c r="C147" s="7">
        <v>35</v>
      </c>
    </row>
    <row r="148" spans="1:3">
      <c r="A148" s="2">
        <v>39.6</v>
      </c>
      <c r="B148" s="3">
        <v>1.6755</v>
      </c>
      <c r="C148" s="7">
        <v>35</v>
      </c>
    </row>
    <row r="149" spans="1:3">
      <c r="A149" s="2">
        <v>39.700000000000003</v>
      </c>
      <c r="B149" s="3">
        <v>1.671</v>
      </c>
      <c r="C149" s="7">
        <v>35</v>
      </c>
    </row>
    <row r="150" spans="1:3">
      <c r="A150" s="2">
        <v>39.799999999999997</v>
      </c>
      <c r="B150" s="3">
        <v>1.6665000000000001</v>
      </c>
      <c r="C150" s="7">
        <v>35</v>
      </c>
    </row>
    <row r="151" spans="1:3">
      <c r="A151" s="2">
        <v>39.9</v>
      </c>
      <c r="B151" s="3">
        <v>1.6620999999999999</v>
      </c>
      <c r="C151" s="7">
        <v>35</v>
      </c>
    </row>
    <row r="152" spans="1:3">
      <c r="A152" s="2">
        <v>40</v>
      </c>
      <c r="B152" s="3">
        <v>1.6577</v>
      </c>
      <c r="C152" s="7">
        <v>40</v>
      </c>
    </row>
    <row r="153" spans="1:3">
      <c r="A153" s="2">
        <v>40.1</v>
      </c>
      <c r="B153" s="3">
        <v>1.6533</v>
      </c>
      <c r="C153" s="7">
        <f>C152</f>
        <v>40</v>
      </c>
    </row>
    <row r="154" spans="1:3">
      <c r="A154" s="2">
        <v>40.200000000000003</v>
      </c>
      <c r="B154" s="3">
        <v>1.649</v>
      </c>
      <c r="C154" s="7">
        <f t="shared" ref="C154:C201" si="0">C153</f>
        <v>40</v>
      </c>
    </row>
    <row r="155" spans="1:3">
      <c r="A155" s="2">
        <v>40.299999999999997</v>
      </c>
      <c r="B155" s="3">
        <v>1.6447000000000001</v>
      </c>
      <c r="C155" s="7">
        <f t="shared" si="0"/>
        <v>40</v>
      </c>
    </row>
    <row r="156" spans="1:3">
      <c r="A156" s="2">
        <v>40.4</v>
      </c>
      <c r="B156" s="3">
        <v>1.6404000000000001</v>
      </c>
      <c r="C156" s="7">
        <f t="shared" si="0"/>
        <v>40</v>
      </c>
    </row>
    <row r="157" spans="1:3">
      <c r="A157" s="2">
        <v>40.5</v>
      </c>
      <c r="B157" s="3">
        <v>1.6362000000000001</v>
      </c>
      <c r="C157" s="7">
        <f t="shared" si="0"/>
        <v>40</v>
      </c>
    </row>
    <row r="158" spans="1:3">
      <c r="A158" s="2">
        <v>40.6</v>
      </c>
      <c r="B158" s="3">
        <v>1.6319999999999999</v>
      </c>
      <c r="C158" s="7">
        <f t="shared" si="0"/>
        <v>40</v>
      </c>
    </row>
    <row r="159" spans="1:3">
      <c r="A159" s="2">
        <v>40.700000000000003</v>
      </c>
      <c r="B159" s="3">
        <v>1.6277999999999999</v>
      </c>
      <c r="C159" s="7">
        <f t="shared" si="0"/>
        <v>40</v>
      </c>
    </row>
    <row r="160" spans="1:3">
      <c r="A160" s="2">
        <v>40.799999999999997</v>
      </c>
      <c r="B160" s="3">
        <v>1.6236999999999999</v>
      </c>
      <c r="C160" s="7">
        <f t="shared" si="0"/>
        <v>40</v>
      </c>
    </row>
    <row r="161" spans="1:3">
      <c r="A161" s="2">
        <v>40.9</v>
      </c>
      <c r="B161" s="3">
        <v>1.6195999999999999</v>
      </c>
      <c r="C161" s="7">
        <f t="shared" si="0"/>
        <v>40</v>
      </c>
    </row>
    <row r="162" spans="1:3">
      <c r="A162" s="2">
        <v>41</v>
      </c>
      <c r="B162" s="3">
        <v>1.6165</v>
      </c>
      <c r="C162" s="7">
        <f t="shared" si="0"/>
        <v>40</v>
      </c>
    </row>
    <row r="163" spans="1:3">
      <c r="A163" s="2">
        <v>41.1</v>
      </c>
      <c r="B163" s="3">
        <v>1.6113999999999999</v>
      </c>
      <c r="C163" s="7">
        <f t="shared" si="0"/>
        <v>40</v>
      </c>
    </row>
    <row r="164" spans="1:3">
      <c r="A164" s="2">
        <v>41.2</v>
      </c>
      <c r="B164" s="3">
        <v>1.6073999999999999</v>
      </c>
      <c r="C164" s="7">
        <f t="shared" si="0"/>
        <v>40</v>
      </c>
    </row>
    <row r="165" spans="1:3">
      <c r="A165" s="2">
        <v>41.3</v>
      </c>
      <c r="B165" s="3">
        <v>1.6033999999999999</v>
      </c>
      <c r="C165" s="7">
        <f t="shared" si="0"/>
        <v>40</v>
      </c>
    </row>
    <row r="166" spans="1:3">
      <c r="A166" s="2">
        <v>41.4</v>
      </c>
      <c r="B166" s="3">
        <v>1.5994999999999999</v>
      </c>
      <c r="C166" s="7">
        <f t="shared" si="0"/>
        <v>40</v>
      </c>
    </row>
    <row r="167" spans="1:3">
      <c r="A167" s="2">
        <v>41.5</v>
      </c>
      <c r="B167" s="3">
        <v>1.5955999999999999</v>
      </c>
      <c r="C167" s="7">
        <f t="shared" si="0"/>
        <v>40</v>
      </c>
    </row>
    <row r="168" spans="1:3">
      <c r="A168" s="2">
        <v>41.6</v>
      </c>
      <c r="B168" s="3">
        <v>1.5916999999999999</v>
      </c>
      <c r="C168" s="7">
        <f t="shared" si="0"/>
        <v>40</v>
      </c>
    </row>
    <row r="169" spans="1:3">
      <c r="A169" s="2">
        <v>41.7</v>
      </c>
      <c r="B169" s="3">
        <v>1.5878000000000001</v>
      </c>
      <c r="C169" s="7">
        <f t="shared" si="0"/>
        <v>40</v>
      </c>
    </row>
    <row r="170" spans="1:3">
      <c r="A170" s="2">
        <v>41.8</v>
      </c>
      <c r="B170" s="3">
        <v>1.5839000000000001</v>
      </c>
      <c r="C170" s="7">
        <f t="shared" si="0"/>
        <v>40</v>
      </c>
    </row>
    <row r="171" spans="1:3">
      <c r="A171" s="2">
        <v>41.9</v>
      </c>
      <c r="B171" s="3">
        <v>1.5801000000000001</v>
      </c>
      <c r="C171" s="7">
        <f t="shared" si="0"/>
        <v>40</v>
      </c>
    </row>
    <row r="172" spans="1:3">
      <c r="A172" s="2">
        <v>42</v>
      </c>
      <c r="B172" s="3">
        <v>1.5763</v>
      </c>
      <c r="C172" s="7">
        <f t="shared" si="0"/>
        <v>40</v>
      </c>
    </row>
    <row r="173" spans="1:3">
      <c r="A173" s="2">
        <v>42.1</v>
      </c>
      <c r="B173" s="3">
        <v>1.5726</v>
      </c>
      <c r="C173" s="7">
        <f t="shared" si="0"/>
        <v>40</v>
      </c>
    </row>
    <row r="174" spans="1:3">
      <c r="A174" s="2">
        <v>42.2</v>
      </c>
      <c r="B174" s="3">
        <v>1.5688</v>
      </c>
      <c r="C174" s="7">
        <f t="shared" si="0"/>
        <v>40</v>
      </c>
    </row>
    <row r="175" spans="1:3">
      <c r="A175" s="2">
        <v>42.3</v>
      </c>
      <c r="B175" s="3">
        <v>1.5650999999999999</v>
      </c>
      <c r="C175" s="7">
        <f t="shared" si="0"/>
        <v>40</v>
      </c>
    </row>
    <row r="176" spans="1:3">
      <c r="A176" s="2">
        <v>42.4</v>
      </c>
      <c r="B176" s="3">
        <v>1.5613999999999999</v>
      </c>
      <c r="C176" s="7">
        <f t="shared" si="0"/>
        <v>40</v>
      </c>
    </row>
    <row r="177" spans="1:3">
      <c r="A177" s="2">
        <v>42.5</v>
      </c>
      <c r="B177" s="3">
        <v>1.5578000000000001</v>
      </c>
      <c r="C177" s="7">
        <f t="shared" si="0"/>
        <v>40</v>
      </c>
    </row>
    <row r="178" spans="1:3">
      <c r="A178" s="2">
        <v>42.6</v>
      </c>
      <c r="B178" s="3">
        <v>1.5541</v>
      </c>
      <c r="C178" s="7">
        <f t="shared" si="0"/>
        <v>40</v>
      </c>
    </row>
    <row r="179" spans="1:3">
      <c r="A179" s="2">
        <v>42.7</v>
      </c>
      <c r="B179" s="3">
        <v>1.5505</v>
      </c>
      <c r="C179" s="7">
        <f t="shared" si="0"/>
        <v>40</v>
      </c>
    </row>
    <row r="180" spans="1:3">
      <c r="A180" s="2">
        <v>42.8</v>
      </c>
      <c r="B180" s="3">
        <v>1.5469999999999999</v>
      </c>
      <c r="C180" s="7">
        <f t="shared" si="0"/>
        <v>40</v>
      </c>
    </row>
    <row r="181" spans="1:3">
      <c r="A181" s="2">
        <v>42.9</v>
      </c>
      <c r="B181" s="3">
        <v>1.5434000000000001</v>
      </c>
      <c r="C181" s="7">
        <f t="shared" si="0"/>
        <v>40</v>
      </c>
    </row>
    <row r="182" spans="1:3">
      <c r="A182" s="2">
        <v>43</v>
      </c>
      <c r="B182" s="3">
        <v>1.5399</v>
      </c>
      <c r="C182" s="7">
        <f t="shared" si="0"/>
        <v>40</v>
      </c>
    </row>
    <row r="183" spans="1:3">
      <c r="A183" s="2">
        <v>43.1</v>
      </c>
      <c r="B183" s="3">
        <v>1.5364</v>
      </c>
      <c r="C183" s="7">
        <f t="shared" si="0"/>
        <v>40</v>
      </c>
    </row>
    <row r="184" spans="1:3">
      <c r="A184" s="2">
        <v>43.2</v>
      </c>
      <c r="B184" s="3">
        <v>1.5328999999999999</v>
      </c>
      <c r="C184" s="7">
        <f t="shared" si="0"/>
        <v>40</v>
      </c>
    </row>
    <row r="185" spans="1:3">
      <c r="A185" s="2">
        <v>43.3</v>
      </c>
      <c r="B185" s="3">
        <v>1.5294000000000001</v>
      </c>
      <c r="C185" s="7">
        <f t="shared" si="0"/>
        <v>40</v>
      </c>
    </row>
    <row r="186" spans="1:3">
      <c r="A186" s="2">
        <v>43.4</v>
      </c>
      <c r="B186" s="3">
        <v>1.526</v>
      </c>
      <c r="C186" s="7">
        <f t="shared" si="0"/>
        <v>40</v>
      </c>
    </row>
    <row r="187" spans="1:3">
      <c r="A187" s="2">
        <v>43.5</v>
      </c>
      <c r="B187" s="3">
        <v>1.5226</v>
      </c>
      <c r="C187" s="7">
        <f t="shared" si="0"/>
        <v>40</v>
      </c>
    </row>
    <row r="188" spans="1:3">
      <c r="A188" s="2">
        <v>43.6</v>
      </c>
      <c r="B188" s="3">
        <v>1.5192000000000001</v>
      </c>
      <c r="C188" s="7">
        <f t="shared" si="0"/>
        <v>40</v>
      </c>
    </row>
    <row r="189" spans="1:3">
      <c r="A189" s="2">
        <v>43.7</v>
      </c>
      <c r="B189" s="3">
        <v>1.5158</v>
      </c>
      <c r="C189" s="7">
        <f t="shared" si="0"/>
        <v>40</v>
      </c>
    </row>
    <row r="190" spans="1:3">
      <c r="A190" s="2">
        <v>43.8</v>
      </c>
      <c r="B190" s="3">
        <v>1.5125</v>
      </c>
      <c r="C190" s="7">
        <f t="shared" si="0"/>
        <v>40</v>
      </c>
    </row>
    <row r="191" spans="1:3">
      <c r="A191" s="2">
        <v>43.9</v>
      </c>
      <c r="B191" s="3">
        <v>1.5092000000000001</v>
      </c>
      <c r="C191" s="7">
        <f t="shared" si="0"/>
        <v>40</v>
      </c>
    </row>
    <row r="192" spans="1:3">
      <c r="A192" s="2">
        <v>44</v>
      </c>
      <c r="B192" s="3">
        <v>1.5059</v>
      </c>
      <c r="C192" s="7">
        <f t="shared" si="0"/>
        <v>40</v>
      </c>
    </row>
    <row r="193" spans="1:3">
      <c r="A193" s="2">
        <v>44.1</v>
      </c>
      <c r="B193" s="3">
        <v>1.5025999999999999</v>
      </c>
      <c r="C193" s="7">
        <f t="shared" si="0"/>
        <v>40</v>
      </c>
    </row>
    <row r="194" spans="1:3">
      <c r="A194" s="2">
        <v>44.2</v>
      </c>
      <c r="B194" s="3">
        <v>1.4993000000000001</v>
      </c>
      <c r="C194" s="7">
        <f t="shared" si="0"/>
        <v>40</v>
      </c>
    </row>
    <row r="195" spans="1:3">
      <c r="A195" s="2">
        <v>44.3</v>
      </c>
      <c r="B195" s="3">
        <v>1.4961</v>
      </c>
      <c r="C195" s="7">
        <f t="shared" si="0"/>
        <v>40</v>
      </c>
    </row>
    <row r="196" spans="1:3">
      <c r="A196" s="2">
        <v>44.4</v>
      </c>
      <c r="B196" s="3">
        <v>1.4928999999999999</v>
      </c>
      <c r="C196" s="7">
        <f t="shared" si="0"/>
        <v>40</v>
      </c>
    </row>
    <row r="197" spans="1:3">
      <c r="A197" s="2">
        <v>44.5</v>
      </c>
      <c r="B197" s="3">
        <v>1.4897</v>
      </c>
      <c r="C197" s="7">
        <f t="shared" si="0"/>
        <v>40</v>
      </c>
    </row>
    <row r="198" spans="1:3">
      <c r="A198" s="2">
        <v>44.6</v>
      </c>
      <c r="B198" s="3">
        <v>1.4864999999999999</v>
      </c>
      <c r="C198" s="7">
        <f t="shared" si="0"/>
        <v>40</v>
      </c>
    </row>
    <row r="199" spans="1:3">
      <c r="A199" s="2">
        <v>44.7</v>
      </c>
      <c r="B199" s="3">
        <v>1.4834000000000001</v>
      </c>
      <c r="C199" s="7">
        <f t="shared" si="0"/>
        <v>40</v>
      </c>
    </row>
    <row r="200" spans="1:3">
      <c r="A200" s="2">
        <v>44.8</v>
      </c>
      <c r="B200" s="3">
        <v>1.4802999999999999</v>
      </c>
      <c r="C200" s="7">
        <f t="shared" si="0"/>
        <v>40</v>
      </c>
    </row>
    <row r="201" spans="1:3">
      <c r="A201" s="2">
        <v>44.9</v>
      </c>
      <c r="B201" s="3">
        <v>1.4772000000000001</v>
      </c>
      <c r="C201" s="7">
        <f t="shared" si="0"/>
        <v>40</v>
      </c>
    </row>
    <row r="202" spans="1:3">
      <c r="A202" s="2">
        <v>45</v>
      </c>
      <c r="B202" s="3">
        <v>1.4741</v>
      </c>
      <c r="C202" s="7">
        <v>45</v>
      </c>
    </row>
    <row r="203" spans="1:3">
      <c r="A203" s="2">
        <v>45.1</v>
      </c>
      <c r="B203" s="3">
        <v>1.4710000000000001</v>
      </c>
      <c r="C203" s="7">
        <v>45</v>
      </c>
    </row>
    <row r="204" spans="1:3">
      <c r="A204" s="2">
        <v>45.2</v>
      </c>
      <c r="B204" s="3">
        <v>1.4679</v>
      </c>
      <c r="C204" s="7">
        <v>45</v>
      </c>
    </row>
    <row r="205" spans="1:3">
      <c r="A205" s="2">
        <v>45.3</v>
      </c>
      <c r="B205" s="3">
        <v>1.4649000000000001</v>
      </c>
      <c r="C205" s="7">
        <v>45</v>
      </c>
    </row>
    <row r="206" spans="1:3">
      <c r="A206" s="2">
        <v>45.4</v>
      </c>
      <c r="B206" s="3">
        <v>1.4619</v>
      </c>
      <c r="C206" s="7">
        <v>45</v>
      </c>
    </row>
    <row r="207" spans="1:3">
      <c r="A207" s="2">
        <v>45.5</v>
      </c>
      <c r="B207" s="3">
        <v>1.4589000000000001</v>
      </c>
      <c r="C207" s="7">
        <v>45</v>
      </c>
    </row>
    <row r="208" spans="1:3">
      <c r="A208" s="2">
        <v>45.6</v>
      </c>
      <c r="B208" s="3">
        <v>1.456</v>
      </c>
      <c r="C208" s="7">
        <v>45</v>
      </c>
    </row>
    <row r="209" spans="1:3">
      <c r="A209" s="2">
        <v>45.7</v>
      </c>
      <c r="B209" s="3">
        <v>1.4530000000000001</v>
      </c>
      <c r="C209" s="7">
        <v>45</v>
      </c>
    </row>
    <row r="210" spans="1:3">
      <c r="A210" s="2">
        <v>45.8</v>
      </c>
      <c r="B210" s="3">
        <v>1.4500999999999999</v>
      </c>
      <c r="C210" s="7">
        <v>45</v>
      </c>
    </row>
    <row r="211" spans="1:3">
      <c r="A211" s="2">
        <v>45.9</v>
      </c>
      <c r="B211" s="3">
        <v>1.4472</v>
      </c>
      <c r="C211" s="7">
        <v>45</v>
      </c>
    </row>
    <row r="212" spans="1:3">
      <c r="A212" s="2">
        <v>46</v>
      </c>
      <c r="B212" s="3">
        <v>1.4442999999999999</v>
      </c>
      <c r="C212" s="7">
        <v>45</v>
      </c>
    </row>
    <row r="213" spans="1:3">
      <c r="A213" s="2">
        <v>46.1</v>
      </c>
      <c r="B213" s="3">
        <v>1.4414</v>
      </c>
      <c r="C213" s="7">
        <v>45</v>
      </c>
    </row>
    <row r="214" spans="1:3">
      <c r="A214" s="2">
        <v>46.2</v>
      </c>
      <c r="B214" s="3">
        <v>1.4384999999999999</v>
      </c>
      <c r="C214" s="7">
        <v>45</v>
      </c>
    </row>
    <row r="215" spans="1:3">
      <c r="A215" s="2">
        <v>46.3</v>
      </c>
      <c r="B215" s="3">
        <v>1.4357</v>
      </c>
      <c r="C215" s="7">
        <v>45</v>
      </c>
    </row>
    <row r="216" spans="1:3">
      <c r="A216" s="2">
        <v>46.4</v>
      </c>
      <c r="B216" s="3">
        <v>1.4329000000000001</v>
      </c>
      <c r="C216" s="7">
        <v>45</v>
      </c>
    </row>
    <row r="217" spans="1:3">
      <c r="A217" s="2">
        <v>46.5</v>
      </c>
      <c r="B217" s="3">
        <v>1.43</v>
      </c>
      <c r="C217" s="7">
        <v>45</v>
      </c>
    </row>
    <row r="218" spans="1:3">
      <c r="A218" s="2">
        <v>46.6</v>
      </c>
      <c r="B218" s="3">
        <v>1.4273</v>
      </c>
      <c r="C218" s="7">
        <v>45</v>
      </c>
    </row>
    <row r="219" spans="1:3">
      <c r="A219" s="2">
        <v>46.7</v>
      </c>
      <c r="B219" s="3">
        <v>1.4245000000000001</v>
      </c>
      <c r="C219" s="7">
        <v>45</v>
      </c>
    </row>
    <row r="220" spans="1:3">
      <c r="A220" s="2">
        <v>46.8</v>
      </c>
      <c r="B220" s="3">
        <v>1.4217</v>
      </c>
      <c r="C220" s="7">
        <v>45</v>
      </c>
    </row>
    <row r="221" spans="1:3">
      <c r="A221" s="2">
        <v>46.9</v>
      </c>
      <c r="B221" s="3">
        <v>1.419</v>
      </c>
      <c r="C221" s="7">
        <v>45</v>
      </c>
    </row>
    <row r="222" spans="1:3">
      <c r="A222" s="2">
        <v>47</v>
      </c>
      <c r="B222" s="3">
        <v>1.4162999999999999</v>
      </c>
      <c r="C222" s="7">
        <v>45</v>
      </c>
    </row>
    <row r="223" spans="1:3">
      <c r="A223" s="2">
        <v>47.1</v>
      </c>
      <c r="B223" s="3">
        <v>1.4136</v>
      </c>
      <c r="C223" s="7">
        <v>45</v>
      </c>
    </row>
    <row r="224" spans="1:3">
      <c r="A224" s="2">
        <v>47.2</v>
      </c>
      <c r="B224" s="3">
        <v>1.4109</v>
      </c>
      <c r="C224" s="7">
        <v>45</v>
      </c>
    </row>
    <row r="225" spans="1:3">
      <c r="A225" s="2">
        <v>47.3</v>
      </c>
      <c r="B225" s="3">
        <v>1.4081999999999999</v>
      </c>
      <c r="C225" s="7">
        <v>45</v>
      </c>
    </row>
    <row r="226" spans="1:3">
      <c r="A226" s="2">
        <v>47.4</v>
      </c>
      <c r="B226" s="3">
        <v>1.4055</v>
      </c>
      <c r="C226" s="7">
        <v>45</v>
      </c>
    </row>
    <row r="227" spans="1:3">
      <c r="A227" s="2">
        <v>47.5</v>
      </c>
      <c r="B227" s="3">
        <v>1.4029</v>
      </c>
      <c r="C227" s="7">
        <v>45</v>
      </c>
    </row>
    <row r="228" spans="1:3">
      <c r="A228" s="2">
        <v>47.6</v>
      </c>
      <c r="B228" s="3">
        <v>1.4003000000000001</v>
      </c>
      <c r="C228" s="7">
        <v>45</v>
      </c>
    </row>
    <row r="229" spans="1:3">
      <c r="A229" s="2">
        <v>47.7</v>
      </c>
      <c r="B229" s="3">
        <v>1.3976999999999999</v>
      </c>
      <c r="C229" s="7">
        <v>45</v>
      </c>
    </row>
    <row r="230" spans="1:3">
      <c r="A230" s="2">
        <v>47.8</v>
      </c>
      <c r="B230" s="3">
        <v>1.3951</v>
      </c>
      <c r="C230" s="7">
        <v>45</v>
      </c>
    </row>
    <row r="231" spans="1:3">
      <c r="A231" s="2">
        <v>47.9</v>
      </c>
      <c r="B231" s="3">
        <v>1.3925000000000001</v>
      </c>
      <c r="C231" s="7">
        <v>45</v>
      </c>
    </row>
    <row r="232" spans="1:3">
      <c r="A232" s="2">
        <v>48</v>
      </c>
      <c r="B232" s="3">
        <v>1.3898999999999999</v>
      </c>
      <c r="C232" s="7">
        <v>45</v>
      </c>
    </row>
    <row r="233" spans="1:3">
      <c r="A233" s="2">
        <v>48.1</v>
      </c>
      <c r="B233" s="3">
        <v>1.3874</v>
      </c>
      <c r="C233" s="7">
        <v>45</v>
      </c>
    </row>
    <row r="234" spans="1:3">
      <c r="A234" s="2">
        <v>48.2</v>
      </c>
      <c r="B234" s="3">
        <v>1.3848</v>
      </c>
      <c r="C234" s="7">
        <v>45</v>
      </c>
    </row>
    <row r="235" spans="1:3">
      <c r="A235" s="2">
        <v>48.3</v>
      </c>
      <c r="B235" s="3">
        <v>1.3823000000000001</v>
      </c>
      <c r="C235" s="7">
        <v>45</v>
      </c>
    </row>
    <row r="236" spans="1:3">
      <c r="A236" s="2">
        <v>48.4</v>
      </c>
      <c r="B236" s="3">
        <v>1.3797999999999999</v>
      </c>
      <c r="C236" s="7">
        <v>45</v>
      </c>
    </row>
    <row r="237" spans="1:3">
      <c r="A237" s="2">
        <v>48.5</v>
      </c>
      <c r="B237" s="3">
        <v>1.3372999999999999</v>
      </c>
      <c r="C237" s="7">
        <v>45</v>
      </c>
    </row>
    <row r="238" spans="1:3">
      <c r="A238" s="2">
        <v>48.6</v>
      </c>
      <c r="B238" s="3">
        <v>1.3748</v>
      </c>
      <c r="C238" s="7">
        <v>45</v>
      </c>
    </row>
    <row r="239" spans="1:3">
      <c r="A239" s="2">
        <v>48.7</v>
      </c>
      <c r="B239" s="3">
        <v>1.3724000000000001</v>
      </c>
      <c r="C239" s="7">
        <v>45</v>
      </c>
    </row>
    <row r="240" spans="1:3">
      <c r="A240" s="2">
        <v>48.8</v>
      </c>
      <c r="B240" s="3">
        <v>1.3698999999999999</v>
      </c>
      <c r="C240" s="7">
        <v>45</v>
      </c>
    </row>
    <row r="241" spans="1:3">
      <c r="A241" s="2">
        <v>48.9</v>
      </c>
      <c r="B241" s="3">
        <v>1.3674999999999999</v>
      </c>
      <c r="C241" s="7">
        <v>45</v>
      </c>
    </row>
    <row r="242" spans="1:3">
      <c r="A242" s="2">
        <v>49</v>
      </c>
      <c r="B242" s="3">
        <v>1.3651</v>
      </c>
      <c r="C242" s="7">
        <v>45</v>
      </c>
    </row>
    <row r="243" spans="1:3">
      <c r="A243" s="2">
        <v>49.1</v>
      </c>
      <c r="B243" s="3">
        <v>1.3627</v>
      </c>
      <c r="C243" s="7">
        <v>45</v>
      </c>
    </row>
    <row r="244" spans="1:3">
      <c r="A244" s="2">
        <v>49.2</v>
      </c>
      <c r="B244" s="3">
        <v>1.3603000000000001</v>
      </c>
      <c r="C244" s="7">
        <v>45</v>
      </c>
    </row>
    <row r="245" spans="1:3">
      <c r="A245" s="2">
        <v>49.3</v>
      </c>
      <c r="B245" s="3">
        <v>1.3579000000000001</v>
      </c>
      <c r="C245" s="7">
        <v>45</v>
      </c>
    </row>
    <row r="246" spans="1:3">
      <c r="A246" s="2">
        <v>49.4</v>
      </c>
      <c r="B246" s="3">
        <v>1.3554999999999999</v>
      </c>
      <c r="C246" s="7">
        <v>45</v>
      </c>
    </row>
    <row r="247" spans="1:3">
      <c r="A247" s="2">
        <v>49.5</v>
      </c>
      <c r="B247" s="3">
        <v>1.3532</v>
      </c>
      <c r="C247" s="7">
        <v>45</v>
      </c>
    </row>
    <row r="248" spans="1:3">
      <c r="A248" s="2">
        <v>49.6</v>
      </c>
      <c r="B248" s="3">
        <v>1.3508</v>
      </c>
      <c r="C248" s="7">
        <v>45</v>
      </c>
    </row>
    <row r="249" spans="1:3">
      <c r="A249" s="2">
        <v>49.7</v>
      </c>
      <c r="B249" s="3">
        <v>1.3485</v>
      </c>
      <c r="C249" s="7">
        <v>45</v>
      </c>
    </row>
    <row r="250" spans="1:3">
      <c r="A250" s="2">
        <v>49.8</v>
      </c>
      <c r="B250" s="3">
        <v>1.3462000000000001</v>
      </c>
      <c r="C250" s="7">
        <v>45</v>
      </c>
    </row>
    <row r="251" spans="1:3">
      <c r="A251" s="2">
        <v>49.9</v>
      </c>
      <c r="B251" s="3">
        <v>1.3439000000000001</v>
      </c>
      <c r="C251" s="7">
        <v>45</v>
      </c>
    </row>
    <row r="252" spans="1:3">
      <c r="A252" s="2">
        <v>50</v>
      </c>
      <c r="B252" s="3">
        <v>1.3415999999999999</v>
      </c>
      <c r="C252" s="7">
        <v>50</v>
      </c>
    </row>
    <row r="253" spans="1:3">
      <c r="A253" s="2">
        <v>50.1</v>
      </c>
      <c r="B253" s="3">
        <v>1.3392999999999999</v>
      </c>
      <c r="C253" s="7">
        <v>50</v>
      </c>
    </row>
    <row r="254" spans="1:3">
      <c r="A254" s="2">
        <v>50.2</v>
      </c>
      <c r="B254" s="3">
        <v>1.3371</v>
      </c>
      <c r="C254" s="7">
        <v>50</v>
      </c>
    </row>
    <row r="255" spans="1:3">
      <c r="A255" s="2">
        <v>50.3</v>
      </c>
      <c r="B255" s="3">
        <v>1.3348</v>
      </c>
      <c r="C255" s="7">
        <v>50</v>
      </c>
    </row>
    <row r="256" spans="1:3">
      <c r="A256" s="2">
        <v>50.4</v>
      </c>
      <c r="B256" s="3">
        <v>1.3326</v>
      </c>
      <c r="C256" s="7">
        <v>50</v>
      </c>
    </row>
    <row r="257" spans="1:3">
      <c r="A257" s="2">
        <v>50.5</v>
      </c>
      <c r="B257" s="3">
        <v>1.3304</v>
      </c>
      <c r="C257" s="7">
        <v>50</v>
      </c>
    </row>
    <row r="258" spans="1:3">
      <c r="A258" s="2">
        <v>50.6</v>
      </c>
      <c r="B258" s="3">
        <v>1.3281000000000001</v>
      </c>
      <c r="C258" s="7">
        <v>50</v>
      </c>
    </row>
    <row r="259" spans="1:3">
      <c r="A259" s="2">
        <v>50.7</v>
      </c>
      <c r="B259" s="3">
        <v>1.3259000000000001</v>
      </c>
      <c r="C259" s="7">
        <v>50</v>
      </c>
    </row>
    <row r="260" spans="1:3">
      <c r="A260" s="2">
        <v>50.8</v>
      </c>
      <c r="B260" s="3">
        <v>1.3238000000000001</v>
      </c>
      <c r="C260" s="7">
        <v>50</v>
      </c>
    </row>
    <row r="261" spans="1:3">
      <c r="A261" s="2">
        <v>50.9</v>
      </c>
      <c r="B261" s="3">
        <v>1.3216000000000001</v>
      </c>
      <c r="C261" s="7">
        <v>50</v>
      </c>
    </row>
    <row r="262" spans="1:3">
      <c r="A262" s="2">
        <v>51</v>
      </c>
      <c r="B262" s="3">
        <v>1.3193999999999999</v>
      </c>
      <c r="C262" s="7">
        <v>50</v>
      </c>
    </row>
    <row r="263" spans="1:3">
      <c r="A263" s="2">
        <v>51.1</v>
      </c>
      <c r="B263" s="3">
        <v>1.3172999999999999</v>
      </c>
      <c r="C263" s="7">
        <v>50</v>
      </c>
    </row>
    <row r="264" spans="1:3">
      <c r="A264" s="2">
        <v>51.2</v>
      </c>
      <c r="B264" s="3">
        <v>1.3150999999999999</v>
      </c>
      <c r="C264" s="7">
        <v>50</v>
      </c>
    </row>
    <row r="265" spans="1:3">
      <c r="A265" s="2">
        <v>51.3</v>
      </c>
      <c r="B265" s="3">
        <v>1.3129999999999999</v>
      </c>
      <c r="C265" s="7">
        <v>50</v>
      </c>
    </row>
    <row r="266" spans="1:3">
      <c r="A266" s="2">
        <v>51.4</v>
      </c>
      <c r="B266" s="3">
        <v>1.3109</v>
      </c>
      <c r="C266" s="7">
        <v>50</v>
      </c>
    </row>
    <row r="267" spans="1:3">
      <c r="A267" s="2">
        <v>51.5</v>
      </c>
      <c r="B267" s="3">
        <v>1.3087</v>
      </c>
      <c r="C267" s="7">
        <v>50</v>
      </c>
    </row>
    <row r="268" spans="1:3">
      <c r="A268" s="2">
        <v>51.6</v>
      </c>
      <c r="B268" s="3">
        <v>1.3066</v>
      </c>
      <c r="C268" s="7">
        <v>50</v>
      </c>
    </row>
    <row r="269" spans="1:3">
      <c r="A269" s="2">
        <v>51.7</v>
      </c>
      <c r="B269" s="3">
        <v>1.3046</v>
      </c>
      <c r="C269" s="7">
        <v>50</v>
      </c>
    </row>
    <row r="270" spans="1:3">
      <c r="A270" s="2">
        <v>51.8</v>
      </c>
      <c r="B270" s="3">
        <v>1.3025</v>
      </c>
      <c r="C270" s="7">
        <v>50</v>
      </c>
    </row>
    <row r="271" spans="1:3">
      <c r="A271" s="2">
        <v>51.9</v>
      </c>
      <c r="B271" s="3">
        <v>1.3004</v>
      </c>
      <c r="C271" s="7">
        <v>50</v>
      </c>
    </row>
    <row r="272" spans="1:3">
      <c r="A272" s="2">
        <v>52</v>
      </c>
      <c r="B272" s="3">
        <v>1.2984</v>
      </c>
      <c r="C272" s="7">
        <v>50</v>
      </c>
    </row>
    <row r="273" spans="1:3">
      <c r="A273" s="2">
        <v>52.1</v>
      </c>
      <c r="B273" s="3">
        <v>1.2963</v>
      </c>
      <c r="C273" s="7">
        <v>50</v>
      </c>
    </row>
    <row r="274" spans="1:3">
      <c r="A274" s="2">
        <v>52.2</v>
      </c>
      <c r="B274" s="3">
        <v>1.2943</v>
      </c>
      <c r="C274" s="7">
        <v>50</v>
      </c>
    </row>
    <row r="275" spans="1:3">
      <c r="A275" s="2">
        <v>52.3</v>
      </c>
      <c r="B275" s="3">
        <v>1.2923</v>
      </c>
      <c r="C275" s="7">
        <v>50</v>
      </c>
    </row>
    <row r="276" spans="1:3">
      <c r="A276" s="2">
        <v>52.4</v>
      </c>
      <c r="B276" s="3">
        <v>1.2902</v>
      </c>
      <c r="C276" s="7">
        <v>50</v>
      </c>
    </row>
    <row r="277" spans="1:3">
      <c r="A277" s="2">
        <v>52.5</v>
      </c>
      <c r="B277" s="3">
        <v>1.2882</v>
      </c>
      <c r="C277" s="7">
        <v>50</v>
      </c>
    </row>
    <row r="278" spans="1:3">
      <c r="A278" s="2">
        <v>52.6</v>
      </c>
      <c r="B278" s="3">
        <v>1.2863</v>
      </c>
      <c r="C278" s="7">
        <v>50</v>
      </c>
    </row>
    <row r="279" spans="1:3">
      <c r="A279" s="2">
        <v>52.7</v>
      </c>
      <c r="B279" s="3">
        <v>1.2843</v>
      </c>
      <c r="C279" s="7">
        <v>50</v>
      </c>
    </row>
    <row r="280" spans="1:3">
      <c r="A280" s="2">
        <v>52.8</v>
      </c>
      <c r="B280" s="3">
        <v>1.2823</v>
      </c>
      <c r="C280" s="7">
        <v>50</v>
      </c>
    </row>
    <row r="281" spans="1:3">
      <c r="A281" s="2">
        <v>52.9</v>
      </c>
      <c r="B281" s="3">
        <v>1.2803</v>
      </c>
      <c r="C281" s="7">
        <v>50</v>
      </c>
    </row>
    <row r="282" spans="1:3">
      <c r="A282" s="2">
        <v>53</v>
      </c>
      <c r="B282" s="3">
        <v>1.2784</v>
      </c>
      <c r="C282" s="7">
        <v>50</v>
      </c>
    </row>
    <row r="283" spans="1:3">
      <c r="A283" s="2">
        <v>53.1</v>
      </c>
      <c r="B283" s="3">
        <v>1.2764</v>
      </c>
      <c r="C283" s="7">
        <v>50</v>
      </c>
    </row>
    <row r="284" spans="1:3">
      <c r="A284" s="2">
        <v>53.2</v>
      </c>
      <c r="B284" s="3">
        <v>1.2745</v>
      </c>
      <c r="C284" s="7">
        <v>50</v>
      </c>
    </row>
    <row r="285" spans="1:3">
      <c r="A285" s="2">
        <v>53.3</v>
      </c>
      <c r="B285" s="3">
        <v>1.2726</v>
      </c>
      <c r="C285" s="7">
        <v>50</v>
      </c>
    </row>
    <row r="286" spans="1:3">
      <c r="A286" s="2">
        <v>53.4</v>
      </c>
      <c r="B286" s="3">
        <v>1.2706999999999999</v>
      </c>
      <c r="C286" s="7">
        <v>50</v>
      </c>
    </row>
    <row r="287" spans="1:3">
      <c r="A287" s="2">
        <v>53.5</v>
      </c>
      <c r="B287" s="3">
        <v>1.2687999999999999</v>
      </c>
      <c r="C287" s="7">
        <v>50</v>
      </c>
    </row>
    <row r="288" spans="1:3">
      <c r="A288" s="2">
        <v>53.6</v>
      </c>
      <c r="B288" s="3">
        <v>1.2668999999999999</v>
      </c>
      <c r="C288" s="7">
        <v>50</v>
      </c>
    </row>
    <row r="289" spans="1:3">
      <c r="A289" s="2">
        <v>53.7</v>
      </c>
      <c r="B289" s="3">
        <v>1.2649999999999999</v>
      </c>
      <c r="C289" s="7">
        <v>50</v>
      </c>
    </row>
    <row r="290" spans="1:3">
      <c r="A290" s="2">
        <v>53.8</v>
      </c>
      <c r="B290" s="3">
        <v>1.2630999999999999</v>
      </c>
      <c r="C290" s="7">
        <v>50</v>
      </c>
    </row>
    <row r="291" spans="1:3">
      <c r="A291" s="2">
        <v>53.9</v>
      </c>
      <c r="B291" s="3">
        <v>1.2612000000000001</v>
      </c>
      <c r="C291" s="7">
        <v>50</v>
      </c>
    </row>
    <row r="292" spans="1:3">
      <c r="A292" s="2">
        <v>54</v>
      </c>
      <c r="B292" s="3">
        <v>1.2594000000000001</v>
      </c>
      <c r="C292" s="7">
        <v>50</v>
      </c>
    </row>
    <row r="293" spans="1:3">
      <c r="A293" s="2">
        <v>54.1</v>
      </c>
      <c r="B293" s="3">
        <v>1.2575000000000001</v>
      </c>
      <c r="C293" s="7">
        <v>50</v>
      </c>
    </row>
    <row r="294" spans="1:3">
      <c r="A294" s="2">
        <v>54.2</v>
      </c>
      <c r="B294" s="3">
        <v>1.2557</v>
      </c>
      <c r="C294" s="7">
        <v>50</v>
      </c>
    </row>
    <row r="295" spans="1:3">
      <c r="A295" s="2">
        <v>54.3</v>
      </c>
      <c r="B295" s="3">
        <v>1.2539</v>
      </c>
      <c r="C295" s="7">
        <v>50</v>
      </c>
    </row>
    <row r="296" spans="1:3">
      <c r="A296" s="2">
        <v>54.4</v>
      </c>
      <c r="B296" s="3">
        <v>1.252</v>
      </c>
      <c r="C296" s="7">
        <v>50</v>
      </c>
    </row>
    <row r="297" spans="1:3">
      <c r="A297" s="2">
        <v>54.5</v>
      </c>
      <c r="B297" s="3">
        <v>1.2502</v>
      </c>
      <c r="C297" s="7">
        <v>50</v>
      </c>
    </row>
    <row r="298" spans="1:3">
      <c r="A298" s="2">
        <v>54.6</v>
      </c>
      <c r="B298" s="3">
        <v>1.2484</v>
      </c>
      <c r="C298" s="7">
        <v>50</v>
      </c>
    </row>
    <row r="299" spans="1:3">
      <c r="A299" s="2">
        <v>54.7</v>
      </c>
      <c r="B299" s="3">
        <v>1.2465999999999999</v>
      </c>
      <c r="C299" s="7">
        <v>50</v>
      </c>
    </row>
    <row r="300" spans="1:3">
      <c r="A300" s="2">
        <v>54.8</v>
      </c>
      <c r="B300" s="3">
        <v>1.2447999999999999</v>
      </c>
      <c r="C300" s="7">
        <v>50</v>
      </c>
    </row>
    <row r="301" spans="1:3">
      <c r="A301" s="2">
        <v>54.9</v>
      </c>
      <c r="B301" s="3">
        <v>1.2431000000000001</v>
      </c>
      <c r="C301" s="7">
        <v>50</v>
      </c>
    </row>
    <row r="302" spans="1:3">
      <c r="A302" s="2">
        <v>55</v>
      </c>
      <c r="B302" s="3">
        <v>1.2413000000000001</v>
      </c>
      <c r="C302" s="7">
        <v>55</v>
      </c>
    </row>
    <row r="303" spans="1:3">
      <c r="A303" s="2">
        <v>55.1</v>
      </c>
      <c r="B303" s="3">
        <v>1.2395</v>
      </c>
      <c r="C303" s="7">
        <v>55</v>
      </c>
    </row>
    <row r="304" spans="1:3">
      <c r="A304" s="2">
        <v>55.2</v>
      </c>
      <c r="B304" s="3">
        <v>1.2378</v>
      </c>
      <c r="C304" s="7">
        <v>55</v>
      </c>
    </row>
    <row r="305" spans="1:3">
      <c r="A305" s="2">
        <v>55.3</v>
      </c>
      <c r="B305" s="3">
        <v>1.236</v>
      </c>
      <c r="C305" s="7">
        <v>55</v>
      </c>
    </row>
    <row r="306" spans="1:3">
      <c r="A306" s="2">
        <v>55.4</v>
      </c>
      <c r="B306" s="3">
        <v>1.2343</v>
      </c>
      <c r="C306" s="7">
        <v>55</v>
      </c>
    </row>
    <row r="307" spans="1:3">
      <c r="A307" s="2">
        <v>55.5</v>
      </c>
      <c r="B307" s="3">
        <v>1.2325999999999999</v>
      </c>
      <c r="C307" s="7">
        <v>55</v>
      </c>
    </row>
    <row r="308" spans="1:3">
      <c r="A308" s="2">
        <v>55.6</v>
      </c>
      <c r="B308" s="3">
        <v>1.2307999999999999</v>
      </c>
      <c r="C308" s="7">
        <v>55</v>
      </c>
    </row>
    <row r="309" spans="1:3">
      <c r="A309" s="2">
        <v>55.7</v>
      </c>
      <c r="B309" s="3">
        <v>1.2291000000000001</v>
      </c>
      <c r="C309" s="7">
        <v>55</v>
      </c>
    </row>
    <row r="310" spans="1:3">
      <c r="A310" s="2">
        <v>55.8</v>
      </c>
      <c r="B310" s="3">
        <v>1.2274</v>
      </c>
      <c r="C310" s="7">
        <v>55</v>
      </c>
    </row>
    <row r="311" spans="1:3">
      <c r="A311" s="2">
        <v>55.9</v>
      </c>
      <c r="B311" s="3">
        <v>1.2257</v>
      </c>
      <c r="C311" s="7">
        <v>55</v>
      </c>
    </row>
    <row r="312" spans="1:3">
      <c r="A312" s="2">
        <v>56</v>
      </c>
      <c r="B312" s="3">
        <v>1.224</v>
      </c>
      <c r="C312" s="7">
        <v>55</v>
      </c>
    </row>
    <row r="313" spans="1:3">
      <c r="A313" s="2">
        <v>56.1</v>
      </c>
      <c r="B313" s="3">
        <v>1.2223999999999999</v>
      </c>
      <c r="C313" s="7">
        <v>55</v>
      </c>
    </row>
    <row r="314" spans="1:3">
      <c r="A314" s="2">
        <v>56.2</v>
      </c>
      <c r="B314" s="3">
        <v>1.2206999999999999</v>
      </c>
      <c r="C314" s="7">
        <v>55</v>
      </c>
    </row>
    <row r="315" spans="1:3">
      <c r="A315" s="2">
        <v>56.3</v>
      </c>
      <c r="B315" s="3">
        <v>1.2190000000000001</v>
      </c>
      <c r="C315" s="7">
        <v>55</v>
      </c>
    </row>
    <row r="316" spans="1:3">
      <c r="A316" s="2">
        <v>56.4</v>
      </c>
      <c r="B316" s="3">
        <v>1.2174</v>
      </c>
      <c r="C316" s="7">
        <v>55</v>
      </c>
    </row>
    <row r="317" spans="1:3">
      <c r="A317" s="2">
        <v>56.5</v>
      </c>
      <c r="B317" s="3">
        <v>1.2157</v>
      </c>
      <c r="C317" s="7">
        <v>55</v>
      </c>
    </row>
    <row r="318" spans="1:3">
      <c r="A318" s="2">
        <v>56.6</v>
      </c>
      <c r="B318" s="3">
        <v>1.2141</v>
      </c>
      <c r="C318" s="7">
        <v>55</v>
      </c>
    </row>
    <row r="319" spans="1:3">
      <c r="A319" s="2">
        <v>56.7</v>
      </c>
      <c r="B319" s="3">
        <v>1.2123999999999999</v>
      </c>
      <c r="C319" s="7">
        <v>55</v>
      </c>
    </row>
    <row r="320" spans="1:3">
      <c r="A320" s="2">
        <v>56.8</v>
      </c>
      <c r="B320" s="3">
        <v>1.2108000000000001</v>
      </c>
      <c r="C320" s="7">
        <v>55</v>
      </c>
    </row>
    <row r="321" spans="1:3">
      <c r="A321" s="2">
        <v>56.9</v>
      </c>
      <c r="B321" s="3">
        <v>1.2092000000000001</v>
      </c>
      <c r="C321" s="7">
        <v>55</v>
      </c>
    </row>
    <row r="322" spans="1:3">
      <c r="A322" s="2">
        <v>57</v>
      </c>
      <c r="B322" s="3">
        <v>1.2076</v>
      </c>
      <c r="C322" s="7">
        <v>55</v>
      </c>
    </row>
    <row r="323" spans="1:3">
      <c r="A323" s="2">
        <v>57.1</v>
      </c>
      <c r="B323" s="3">
        <v>1.206</v>
      </c>
      <c r="C323" s="7">
        <v>55</v>
      </c>
    </row>
    <row r="324" spans="1:3">
      <c r="A324" s="2">
        <v>57.2</v>
      </c>
      <c r="B324" s="3">
        <v>1.2043999999999999</v>
      </c>
      <c r="C324" s="7">
        <v>55</v>
      </c>
    </row>
    <row r="325" spans="1:3">
      <c r="A325" s="2">
        <v>57.3</v>
      </c>
      <c r="B325" s="3">
        <v>1.2028000000000001</v>
      </c>
      <c r="C325" s="7">
        <v>55</v>
      </c>
    </row>
    <row r="326" spans="1:3">
      <c r="A326" s="2">
        <v>57.4</v>
      </c>
      <c r="B326" s="3">
        <v>1.2012</v>
      </c>
      <c r="C326" s="7">
        <v>55</v>
      </c>
    </row>
    <row r="327" spans="1:3">
      <c r="A327" s="2">
        <v>57.5</v>
      </c>
      <c r="B327" s="3">
        <v>1.1996</v>
      </c>
      <c r="C327" s="7">
        <v>55</v>
      </c>
    </row>
    <row r="328" spans="1:3">
      <c r="A328" s="2">
        <v>57.6</v>
      </c>
      <c r="B328" s="3">
        <v>1.198</v>
      </c>
      <c r="C328" s="7">
        <v>55</v>
      </c>
    </row>
    <row r="329" spans="1:3">
      <c r="A329" s="2">
        <v>57.7</v>
      </c>
      <c r="B329" s="3">
        <v>1.1964999999999999</v>
      </c>
      <c r="C329" s="7">
        <v>55</v>
      </c>
    </row>
    <row r="330" spans="1:3">
      <c r="A330" s="2">
        <v>57.8</v>
      </c>
      <c r="B330" s="3">
        <v>1.1949000000000001</v>
      </c>
      <c r="C330" s="7">
        <v>55</v>
      </c>
    </row>
    <row r="331" spans="1:3">
      <c r="A331" s="2">
        <v>57.9</v>
      </c>
      <c r="B331" s="3">
        <v>1.1934</v>
      </c>
      <c r="C331" s="7">
        <v>55</v>
      </c>
    </row>
    <row r="332" spans="1:3">
      <c r="A332" s="2">
        <v>58</v>
      </c>
      <c r="B332" s="3">
        <v>1.1918</v>
      </c>
      <c r="C332" s="7">
        <v>55</v>
      </c>
    </row>
    <row r="333" spans="1:3">
      <c r="A333" s="2">
        <v>58.1</v>
      </c>
      <c r="B333" s="3">
        <v>1.1902999999999999</v>
      </c>
      <c r="C333" s="7">
        <v>55</v>
      </c>
    </row>
    <row r="334" spans="1:3">
      <c r="A334" s="2">
        <v>58.2</v>
      </c>
      <c r="B334" s="3">
        <v>1.1888000000000001</v>
      </c>
      <c r="C334" s="7">
        <v>55</v>
      </c>
    </row>
    <row r="335" spans="1:3">
      <c r="A335" s="2">
        <v>58.3</v>
      </c>
      <c r="B335" s="3">
        <v>1.1872</v>
      </c>
      <c r="C335" s="7">
        <v>55</v>
      </c>
    </row>
    <row r="336" spans="1:3">
      <c r="A336" s="2">
        <v>58.4</v>
      </c>
      <c r="B336" s="3">
        <v>1.1857</v>
      </c>
      <c r="C336" s="7">
        <v>55</v>
      </c>
    </row>
    <row r="337" spans="1:3">
      <c r="A337" s="2">
        <v>58.5</v>
      </c>
      <c r="B337" s="3">
        <v>1.1841999999999999</v>
      </c>
      <c r="C337" s="7">
        <v>55</v>
      </c>
    </row>
    <row r="338" spans="1:3">
      <c r="A338" s="2">
        <v>58.6</v>
      </c>
      <c r="B338" s="3">
        <v>1.1827000000000001</v>
      </c>
      <c r="C338" s="7">
        <v>55</v>
      </c>
    </row>
    <row r="339" spans="1:3">
      <c r="A339" s="2">
        <v>58.7</v>
      </c>
      <c r="B339" s="3">
        <v>1.1812</v>
      </c>
      <c r="C339" s="7">
        <v>55</v>
      </c>
    </row>
    <row r="340" spans="1:3">
      <c r="A340" s="2">
        <v>58.8</v>
      </c>
      <c r="B340" s="3">
        <v>1.1797</v>
      </c>
      <c r="C340" s="7">
        <v>55</v>
      </c>
    </row>
    <row r="341" spans="1:3">
      <c r="A341" s="2">
        <v>58.9</v>
      </c>
      <c r="B341" s="3">
        <v>1.1781999999999999</v>
      </c>
      <c r="C341" s="7">
        <v>55</v>
      </c>
    </row>
    <row r="342" spans="1:3">
      <c r="A342" s="2">
        <v>59</v>
      </c>
      <c r="B342" s="3">
        <v>1.1768000000000001</v>
      </c>
      <c r="C342" s="7">
        <v>55</v>
      </c>
    </row>
    <row r="343" spans="1:3">
      <c r="A343" s="2">
        <v>59.1</v>
      </c>
      <c r="B343" s="3">
        <v>1.1753</v>
      </c>
      <c r="C343" s="7">
        <v>55</v>
      </c>
    </row>
    <row r="344" spans="1:3">
      <c r="A344" s="2">
        <v>59.2</v>
      </c>
      <c r="B344" s="3">
        <v>1.1738</v>
      </c>
      <c r="C344" s="7">
        <v>55</v>
      </c>
    </row>
    <row r="345" spans="1:3">
      <c r="A345" s="2">
        <v>59.3</v>
      </c>
      <c r="B345" s="3">
        <v>1.1724000000000001</v>
      </c>
      <c r="C345" s="7">
        <v>55</v>
      </c>
    </row>
    <row r="346" spans="1:3">
      <c r="A346" s="2">
        <v>59.4</v>
      </c>
      <c r="B346" s="3">
        <v>1.1709000000000001</v>
      </c>
      <c r="C346" s="7">
        <v>55</v>
      </c>
    </row>
    <row r="347" spans="1:3">
      <c r="A347" s="2">
        <v>59.5</v>
      </c>
      <c r="B347" s="3">
        <v>1.1695</v>
      </c>
      <c r="C347" s="7">
        <v>55</v>
      </c>
    </row>
    <row r="348" spans="1:3">
      <c r="A348" s="2">
        <v>59.6</v>
      </c>
      <c r="B348" s="3">
        <v>1.1679999999999999</v>
      </c>
      <c r="C348" s="7">
        <v>55</v>
      </c>
    </row>
    <row r="349" spans="1:3">
      <c r="A349" s="2">
        <v>59.7</v>
      </c>
      <c r="B349" s="3">
        <v>1.1666000000000001</v>
      </c>
      <c r="C349" s="7">
        <v>55</v>
      </c>
    </row>
    <row r="350" spans="1:3">
      <c r="A350" s="2">
        <v>59.8</v>
      </c>
      <c r="B350" s="3">
        <v>1.1652</v>
      </c>
      <c r="C350" s="7">
        <v>55</v>
      </c>
    </row>
    <row r="351" spans="1:3">
      <c r="A351" s="2">
        <v>59.9</v>
      </c>
      <c r="B351" s="3">
        <v>1.1637</v>
      </c>
      <c r="C351" s="7">
        <v>55</v>
      </c>
    </row>
    <row r="352" spans="1:3">
      <c r="A352" s="2">
        <v>60</v>
      </c>
      <c r="B352" s="3">
        <v>1.1623000000000001</v>
      </c>
      <c r="C352" s="7">
        <v>60</v>
      </c>
    </row>
    <row r="353" spans="1:3">
      <c r="A353" s="2">
        <v>60.1</v>
      </c>
      <c r="B353" s="3">
        <v>1.1609</v>
      </c>
      <c r="C353" s="7">
        <v>60</v>
      </c>
    </row>
    <row r="354" spans="1:3">
      <c r="A354" s="2">
        <v>60.2</v>
      </c>
      <c r="B354" s="3">
        <v>1.1595</v>
      </c>
      <c r="C354" s="7">
        <v>60</v>
      </c>
    </row>
    <row r="355" spans="1:3">
      <c r="A355" s="2">
        <v>60.3</v>
      </c>
      <c r="B355" s="3">
        <v>1.1580999999999999</v>
      </c>
      <c r="C355" s="7">
        <v>60</v>
      </c>
    </row>
    <row r="356" spans="1:3">
      <c r="A356" s="2">
        <v>60.4</v>
      </c>
      <c r="B356" s="3">
        <v>1.1567000000000001</v>
      </c>
      <c r="C356" s="7">
        <v>60</v>
      </c>
    </row>
    <row r="357" spans="1:3">
      <c r="A357" s="2">
        <v>60.5</v>
      </c>
      <c r="B357" s="3">
        <v>1.1553</v>
      </c>
      <c r="C357" s="7">
        <v>60</v>
      </c>
    </row>
    <row r="358" spans="1:3">
      <c r="A358" s="2">
        <v>60.6</v>
      </c>
      <c r="B358" s="3">
        <v>1.1538999999999999</v>
      </c>
      <c r="C358" s="7">
        <v>60</v>
      </c>
    </row>
    <row r="359" spans="1:3">
      <c r="A359" s="2">
        <v>60.7</v>
      </c>
      <c r="B359" s="3">
        <v>1.1526000000000001</v>
      </c>
      <c r="C359" s="7">
        <v>60</v>
      </c>
    </row>
    <row r="360" spans="1:3">
      <c r="A360" s="2">
        <v>60.8</v>
      </c>
      <c r="B360" s="3">
        <v>1.1512</v>
      </c>
      <c r="C360" s="7">
        <v>60</v>
      </c>
    </row>
    <row r="361" spans="1:3">
      <c r="A361" s="2">
        <v>60.9</v>
      </c>
      <c r="B361" s="3">
        <v>1.1497999999999999</v>
      </c>
      <c r="C361" s="7">
        <v>60</v>
      </c>
    </row>
    <row r="362" spans="1:3">
      <c r="A362" s="2">
        <v>61</v>
      </c>
      <c r="B362" s="3">
        <v>1.1485000000000001</v>
      </c>
      <c r="C362" s="7">
        <v>60</v>
      </c>
    </row>
    <row r="363" spans="1:3">
      <c r="A363" s="2">
        <v>61.1</v>
      </c>
      <c r="B363" s="3">
        <v>1.1471</v>
      </c>
      <c r="C363" s="7">
        <v>60</v>
      </c>
    </row>
    <row r="364" spans="1:3">
      <c r="A364" s="2">
        <v>61.2</v>
      </c>
      <c r="B364" s="3">
        <v>1.1457999999999999</v>
      </c>
      <c r="C364" s="7">
        <v>60</v>
      </c>
    </row>
    <row r="365" spans="1:3">
      <c r="A365" s="2">
        <v>61.3</v>
      </c>
      <c r="B365" s="3">
        <v>1.1444000000000001</v>
      </c>
      <c r="C365" s="7">
        <v>60</v>
      </c>
    </row>
    <row r="366" spans="1:3">
      <c r="A366" s="2">
        <v>61.4</v>
      </c>
      <c r="B366" s="3">
        <v>1.1431</v>
      </c>
      <c r="C366" s="7">
        <v>60</v>
      </c>
    </row>
    <row r="367" spans="1:3">
      <c r="A367" s="2">
        <v>61.5</v>
      </c>
      <c r="B367" s="3">
        <v>1.1417999999999999</v>
      </c>
      <c r="C367" s="7">
        <v>60</v>
      </c>
    </row>
    <row r="368" spans="1:3">
      <c r="A368" s="2">
        <v>61.6</v>
      </c>
      <c r="B368" s="3">
        <v>1.1404000000000001</v>
      </c>
      <c r="C368" s="7">
        <v>60</v>
      </c>
    </row>
    <row r="369" spans="1:3">
      <c r="A369" s="2">
        <v>61.7</v>
      </c>
      <c r="B369" s="3">
        <v>1.1391</v>
      </c>
      <c r="C369" s="7">
        <v>60</v>
      </c>
    </row>
    <row r="370" spans="1:3">
      <c r="A370" s="2">
        <v>61.8</v>
      </c>
      <c r="B370" s="3">
        <v>1.1377999999999999</v>
      </c>
      <c r="C370" s="7">
        <v>60</v>
      </c>
    </row>
    <row r="371" spans="1:3">
      <c r="A371" s="2">
        <v>61.9</v>
      </c>
      <c r="B371" s="3">
        <v>1.1365000000000001</v>
      </c>
      <c r="C371" s="7">
        <v>60</v>
      </c>
    </row>
    <row r="372" spans="1:3">
      <c r="A372" s="2">
        <v>62</v>
      </c>
      <c r="B372" s="3">
        <v>1.1352</v>
      </c>
      <c r="C372" s="7">
        <v>60</v>
      </c>
    </row>
    <row r="373" spans="1:3">
      <c r="A373" s="2">
        <v>62.1</v>
      </c>
      <c r="B373" s="3">
        <v>1.1338999999999999</v>
      </c>
      <c r="C373" s="7">
        <v>60</v>
      </c>
    </row>
    <row r="374" spans="1:3">
      <c r="A374" s="2">
        <v>62.2</v>
      </c>
      <c r="B374" s="3">
        <v>1.1326000000000001</v>
      </c>
      <c r="C374" s="7">
        <v>60</v>
      </c>
    </row>
    <row r="375" spans="1:3">
      <c r="A375" s="2">
        <v>62.3</v>
      </c>
      <c r="B375" s="3">
        <v>1.1313</v>
      </c>
      <c r="C375" s="7">
        <v>60</v>
      </c>
    </row>
    <row r="376" spans="1:3">
      <c r="A376" s="2">
        <v>62.4</v>
      </c>
      <c r="B376" s="3">
        <v>1.1299999999999999</v>
      </c>
      <c r="C376" s="7">
        <v>60</v>
      </c>
    </row>
    <row r="377" spans="1:3">
      <c r="A377" s="2">
        <v>62.5</v>
      </c>
      <c r="B377" s="3">
        <v>1.1287</v>
      </c>
      <c r="C377" s="7">
        <v>60</v>
      </c>
    </row>
    <row r="378" spans="1:3">
      <c r="A378" s="2">
        <v>62.6</v>
      </c>
      <c r="B378" s="3">
        <v>1.1274</v>
      </c>
      <c r="C378" s="7">
        <v>60</v>
      </c>
    </row>
    <row r="379" spans="1:3">
      <c r="A379" s="2">
        <v>62.7</v>
      </c>
      <c r="B379" s="3">
        <v>1.1262000000000001</v>
      </c>
      <c r="C379" s="7">
        <v>60</v>
      </c>
    </row>
    <row r="380" spans="1:3">
      <c r="A380" s="2">
        <v>62.8</v>
      </c>
      <c r="B380" s="3">
        <v>1.1249</v>
      </c>
      <c r="C380" s="7">
        <v>60</v>
      </c>
    </row>
    <row r="381" spans="1:3">
      <c r="A381" s="2">
        <v>62.9</v>
      </c>
      <c r="B381" s="3">
        <v>1.1236999999999999</v>
      </c>
      <c r="C381" s="7">
        <v>60</v>
      </c>
    </row>
    <row r="382" spans="1:3">
      <c r="A382" s="2">
        <v>63</v>
      </c>
      <c r="B382" s="3">
        <v>1.1224000000000001</v>
      </c>
      <c r="C382" s="7">
        <v>60</v>
      </c>
    </row>
    <row r="383" spans="1:3">
      <c r="A383" s="2">
        <v>63.1</v>
      </c>
      <c r="B383" s="3">
        <v>1.1211</v>
      </c>
      <c r="C383" s="7">
        <v>60</v>
      </c>
    </row>
    <row r="384" spans="1:3">
      <c r="A384" s="2">
        <v>63.2</v>
      </c>
      <c r="B384" s="3">
        <v>1.1198999999999999</v>
      </c>
      <c r="C384" s="7">
        <v>60</v>
      </c>
    </row>
    <row r="385" spans="1:3">
      <c r="A385" s="2">
        <v>63.3</v>
      </c>
      <c r="B385" s="3">
        <v>1.1187</v>
      </c>
      <c r="C385" s="7">
        <v>60</v>
      </c>
    </row>
    <row r="386" spans="1:3">
      <c r="A386" s="2">
        <v>63.4</v>
      </c>
      <c r="B386" s="3">
        <v>1.1173999999999999</v>
      </c>
      <c r="C386" s="7">
        <v>60</v>
      </c>
    </row>
    <row r="387" spans="1:3">
      <c r="A387" s="2">
        <v>63.5</v>
      </c>
      <c r="B387" s="3">
        <v>1.1162000000000001</v>
      </c>
      <c r="C387" s="7">
        <v>60</v>
      </c>
    </row>
    <row r="388" spans="1:3">
      <c r="A388" s="2">
        <v>63.6</v>
      </c>
      <c r="B388" s="3">
        <v>1.115</v>
      </c>
      <c r="C388" s="7">
        <v>60</v>
      </c>
    </row>
    <row r="389" spans="1:3">
      <c r="A389" s="2">
        <v>63.7</v>
      </c>
      <c r="B389" s="3">
        <v>1.1136999999999999</v>
      </c>
      <c r="C389" s="7">
        <v>60</v>
      </c>
    </row>
    <row r="390" spans="1:3">
      <c r="A390" s="2">
        <v>63.8</v>
      </c>
      <c r="B390" s="3">
        <v>1.1125</v>
      </c>
      <c r="C390" s="7">
        <v>60</v>
      </c>
    </row>
    <row r="391" spans="1:3">
      <c r="A391" s="2">
        <v>63.9</v>
      </c>
      <c r="B391" s="3">
        <v>1.1113</v>
      </c>
      <c r="C391" s="7">
        <v>60</v>
      </c>
    </row>
    <row r="392" spans="1:3">
      <c r="A392" s="2">
        <v>64</v>
      </c>
      <c r="B392" s="3">
        <v>1.1101000000000001</v>
      </c>
      <c r="C392" s="7">
        <v>60</v>
      </c>
    </row>
    <row r="393" spans="1:3">
      <c r="A393" s="2">
        <v>64.099999999999994</v>
      </c>
      <c r="B393" s="3">
        <v>1.1089</v>
      </c>
      <c r="C393" s="7">
        <v>60</v>
      </c>
    </row>
    <row r="394" spans="1:3">
      <c r="A394" s="2">
        <v>64.2</v>
      </c>
      <c r="B394" s="3">
        <v>1.1076999999999999</v>
      </c>
      <c r="C394" s="7">
        <v>60</v>
      </c>
    </row>
    <row r="395" spans="1:3">
      <c r="A395" s="2">
        <v>64.3</v>
      </c>
      <c r="B395" s="3">
        <v>1.1065</v>
      </c>
      <c r="C395" s="7">
        <v>60</v>
      </c>
    </row>
    <row r="396" spans="1:3">
      <c r="A396" s="2">
        <v>64.400000000000006</v>
      </c>
      <c r="B396" s="3">
        <v>1.1052999999999999</v>
      </c>
      <c r="C396" s="7">
        <v>60</v>
      </c>
    </row>
    <row r="397" spans="1:3">
      <c r="A397" s="2">
        <v>64.5</v>
      </c>
      <c r="B397" s="3">
        <v>1.1041000000000001</v>
      </c>
      <c r="C397" s="7">
        <v>60</v>
      </c>
    </row>
    <row r="398" spans="1:3">
      <c r="A398" s="2">
        <v>64.599999999999994</v>
      </c>
      <c r="B398" s="3">
        <v>1.1029</v>
      </c>
      <c r="C398" s="7">
        <v>60</v>
      </c>
    </row>
    <row r="399" spans="1:3">
      <c r="A399" s="2">
        <v>64.7</v>
      </c>
      <c r="B399" s="3">
        <v>1.1017999999999999</v>
      </c>
      <c r="C399" s="7">
        <v>60</v>
      </c>
    </row>
    <row r="400" spans="1:3">
      <c r="A400" s="2">
        <v>64.8</v>
      </c>
      <c r="B400" s="3">
        <v>1.1006</v>
      </c>
      <c r="C400" s="7">
        <v>60</v>
      </c>
    </row>
    <row r="401" spans="1:3">
      <c r="A401" s="2">
        <v>64.900000000000006</v>
      </c>
      <c r="B401" s="3">
        <v>1.0993999999999999</v>
      </c>
      <c r="C401" s="7">
        <v>60</v>
      </c>
    </row>
    <row r="402" spans="1:3">
      <c r="A402" s="2">
        <v>65</v>
      </c>
      <c r="B402" s="3">
        <v>1.0983000000000001</v>
      </c>
      <c r="C402" s="7">
        <v>65</v>
      </c>
    </row>
    <row r="403" spans="1:3">
      <c r="A403" s="2">
        <v>65.099999999999994</v>
      </c>
      <c r="B403" s="3">
        <v>1.0971</v>
      </c>
      <c r="C403" s="7">
        <v>65</v>
      </c>
    </row>
    <row r="404" spans="1:3">
      <c r="A404" s="2">
        <v>65.2</v>
      </c>
      <c r="B404" s="3">
        <v>1.0960000000000001</v>
      </c>
      <c r="C404" s="7">
        <v>65</v>
      </c>
    </row>
    <row r="405" spans="1:3">
      <c r="A405" s="2">
        <v>65.3</v>
      </c>
      <c r="B405" s="3">
        <v>1.0984</v>
      </c>
      <c r="C405" s="7">
        <v>65</v>
      </c>
    </row>
    <row r="406" spans="1:3">
      <c r="A406" s="2">
        <v>65.400000000000006</v>
      </c>
      <c r="B406" s="3">
        <v>1.0936999999999999</v>
      </c>
      <c r="C406" s="7">
        <v>65</v>
      </c>
    </row>
    <row r="407" spans="1:3">
      <c r="A407" s="2">
        <v>65.5</v>
      </c>
      <c r="B407" s="3">
        <v>1.0925</v>
      </c>
      <c r="C407" s="7">
        <v>65</v>
      </c>
    </row>
    <row r="408" spans="1:3">
      <c r="A408" s="2">
        <v>65.599999999999994</v>
      </c>
      <c r="B408" s="3">
        <v>1.0913999999999999</v>
      </c>
      <c r="C408" s="7">
        <v>65</v>
      </c>
    </row>
    <row r="409" spans="1:3">
      <c r="A409" s="2">
        <v>65.7</v>
      </c>
      <c r="B409" s="3">
        <v>1.0902000000000001</v>
      </c>
      <c r="C409" s="7">
        <v>65</v>
      </c>
    </row>
    <row r="410" spans="1:3">
      <c r="A410" s="2">
        <v>65.8</v>
      </c>
      <c r="B410" s="3">
        <v>1.0891</v>
      </c>
      <c r="C410" s="7">
        <v>65</v>
      </c>
    </row>
    <row r="411" spans="1:3">
      <c r="A411" s="2">
        <v>65.900000000000006</v>
      </c>
      <c r="B411" s="3">
        <v>1.0880000000000001</v>
      </c>
      <c r="C411" s="7">
        <v>65</v>
      </c>
    </row>
    <row r="412" spans="1:3">
      <c r="A412" s="2">
        <v>66</v>
      </c>
      <c r="B412" s="3">
        <v>1.0869</v>
      </c>
      <c r="C412" s="7">
        <v>65</v>
      </c>
    </row>
    <row r="413" spans="1:3">
      <c r="A413" s="2">
        <v>66.099999999999994</v>
      </c>
      <c r="B413" s="3">
        <v>1.0857000000000001</v>
      </c>
      <c r="C413" s="7">
        <v>65</v>
      </c>
    </row>
    <row r="414" spans="1:3">
      <c r="A414" s="2">
        <v>66.2</v>
      </c>
      <c r="B414" s="3">
        <v>1.0846</v>
      </c>
      <c r="C414" s="7">
        <v>65</v>
      </c>
    </row>
    <row r="415" spans="1:3">
      <c r="A415" s="2">
        <v>66.3</v>
      </c>
      <c r="B415" s="3">
        <v>1.0834999999999999</v>
      </c>
      <c r="C415" s="7">
        <v>65</v>
      </c>
    </row>
    <row r="416" spans="1:3">
      <c r="A416" s="2">
        <v>66.400000000000006</v>
      </c>
      <c r="B416" s="3">
        <v>1.0824</v>
      </c>
      <c r="C416" s="7">
        <v>65</v>
      </c>
    </row>
    <row r="417" spans="1:3">
      <c r="A417" s="2">
        <v>66.5</v>
      </c>
      <c r="B417" s="3">
        <v>1.0812999999999999</v>
      </c>
      <c r="C417" s="7">
        <v>65</v>
      </c>
    </row>
    <row r="418" spans="1:3">
      <c r="A418" s="2">
        <v>66.599999999999994</v>
      </c>
      <c r="B418" s="3">
        <v>1.0824</v>
      </c>
      <c r="C418" s="7">
        <v>65</v>
      </c>
    </row>
    <row r="419" spans="1:3">
      <c r="A419" s="2">
        <v>66.7</v>
      </c>
      <c r="B419" s="3">
        <v>1.0790999999999999</v>
      </c>
      <c r="C419" s="7">
        <v>65</v>
      </c>
    </row>
    <row r="420" spans="1:3">
      <c r="A420" s="2">
        <v>66.8</v>
      </c>
      <c r="B420" s="3">
        <v>1.0780000000000001</v>
      </c>
      <c r="C420" s="7">
        <v>65</v>
      </c>
    </row>
    <row r="421" spans="1:3">
      <c r="A421" s="2">
        <v>66.900000000000006</v>
      </c>
      <c r="B421" s="3">
        <v>1.0769</v>
      </c>
      <c r="C421" s="7">
        <v>65</v>
      </c>
    </row>
    <row r="422" spans="1:3">
      <c r="A422" s="2">
        <v>67</v>
      </c>
      <c r="B422" s="3">
        <v>1.0759000000000001</v>
      </c>
      <c r="C422" s="7">
        <v>65</v>
      </c>
    </row>
    <row r="423" spans="1:3">
      <c r="A423" s="2">
        <v>67.099999999999994</v>
      </c>
      <c r="B423" s="3">
        <v>1.0748</v>
      </c>
      <c r="C423" s="7">
        <v>65</v>
      </c>
    </row>
    <row r="424" spans="1:3">
      <c r="A424" s="2">
        <v>67.2</v>
      </c>
      <c r="B424" s="3">
        <v>1.0737000000000001</v>
      </c>
      <c r="C424" s="7">
        <v>65</v>
      </c>
    </row>
    <row r="425" spans="1:3">
      <c r="A425" s="2">
        <v>67.3</v>
      </c>
      <c r="B425" s="3">
        <v>1.0726</v>
      </c>
      <c r="C425" s="7">
        <v>65</v>
      </c>
    </row>
    <row r="426" spans="1:3">
      <c r="A426" s="2">
        <v>67.400000000000006</v>
      </c>
      <c r="B426" s="3">
        <v>1.0716000000000001</v>
      </c>
      <c r="C426" s="7">
        <v>65</v>
      </c>
    </row>
    <row r="427" spans="1:3">
      <c r="A427" s="2">
        <v>67.5</v>
      </c>
      <c r="B427" s="3">
        <v>1.0705</v>
      </c>
      <c r="C427" s="7">
        <v>65</v>
      </c>
    </row>
    <row r="428" spans="1:3">
      <c r="A428" s="2">
        <v>67.599999999999994</v>
      </c>
      <c r="B428" s="3">
        <v>1.0693999999999999</v>
      </c>
      <c r="C428" s="7">
        <v>65</v>
      </c>
    </row>
    <row r="429" spans="1:3">
      <c r="A429" s="2">
        <v>67.7</v>
      </c>
      <c r="B429" s="3">
        <v>1.0684</v>
      </c>
      <c r="C429" s="7">
        <v>65</v>
      </c>
    </row>
    <row r="430" spans="1:3">
      <c r="A430" s="2">
        <v>67.8</v>
      </c>
      <c r="B430" s="3">
        <v>1.0672999999999999</v>
      </c>
      <c r="C430" s="7">
        <v>65</v>
      </c>
    </row>
    <row r="431" spans="1:3">
      <c r="A431" s="2">
        <v>67.900000000000006</v>
      </c>
      <c r="B431" s="3">
        <v>1.0663</v>
      </c>
      <c r="C431" s="7">
        <v>65</v>
      </c>
    </row>
    <row r="432" spans="1:3">
      <c r="A432" s="2">
        <v>68</v>
      </c>
      <c r="B432" s="3">
        <v>1.0651999999999999</v>
      </c>
      <c r="C432" s="7">
        <v>65</v>
      </c>
    </row>
    <row r="433" spans="1:3">
      <c r="A433" s="2">
        <v>68.099999999999994</v>
      </c>
      <c r="B433" s="3">
        <v>1.0642</v>
      </c>
      <c r="C433" s="7">
        <v>65</v>
      </c>
    </row>
    <row r="434" spans="1:3">
      <c r="A434" s="2">
        <v>68.2</v>
      </c>
      <c r="B434" s="3">
        <v>1.0631999999999999</v>
      </c>
      <c r="C434" s="7">
        <v>65</v>
      </c>
    </row>
    <row r="435" spans="1:3">
      <c r="A435" s="2">
        <v>68.3</v>
      </c>
      <c r="B435" s="3">
        <v>1.0621</v>
      </c>
      <c r="C435" s="7">
        <v>65</v>
      </c>
    </row>
    <row r="436" spans="1:3">
      <c r="A436" s="2">
        <v>68.400000000000006</v>
      </c>
      <c r="B436" s="3">
        <v>1.0610999999999999</v>
      </c>
      <c r="C436" s="7">
        <v>65</v>
      </c>
    </row>
    <row r="437" spans="1:3">
      <c r="A437" s="2">
        <v>68.5</v>
      </c>
      <c r="B437" s="3">
        <v>1.0601</v>
      </c>
      <c r="C437" s="7">
        <v>65</v>
      </c>
    </row>
    <row r="438" spans="1:3">
      <c r="A438" s="2">
        <v>68.599999999999994</v>
      </c>
      <c r="B438" s="3">
        <v>1.0589999999999999</v>
      </c>
      <c r="C438" s="7">
        <v>65</v>
      </c>
    </row>
    <row r="439" spans="1:3">
      <c r="A439" s="2">
        <v>68.7</v>
      </c>
      <c r="B439" s="3">
        <v>1.0580000000000001</v>
      </c>
      <c r="C439" s="7">
        <v>65</v>
      </c>
    </row>
    <row r="440" spans="1:3">
      <c r="A440" s="2">
        <v>68.8</v>
      </c>
      <c r="B440" s="3">
        <v>1.0569999999999999</v>
      </c>
      <c r="C440" s="7">
        <v>65</v>
      </c>
    </row>
    <row r="441" spans="1:3">
      <c r="A441" s="2">
        <v>68.900000000000006</v>
      </c>
      <c r="B441" s="3">
        <v>1.056</v>
      </c>
      <c r="C441" s="7">
        <v>65</v>
      </c>
    </row>
    <row r="442" spans="1:3">
      <c r="A442" s="2">
        <v>69</v>
      </c>
      <c r="B442" s="3">
        <v>1.0549999999999999</v>
      </c>
      <c r="C442" s="7">
        <v>65</v>
      </c>
    </row>
    <row r="443" spans="1:3">
      <c r="A443" s="2">
        <v>69.099999999999994</v>
      </c>
      <c r="B443" s="3">
        <v>1.054</v>
      </c>
      <c r="C443" s="7">
        <v>65</v>
      </c>
    </row>
    <row r="444" spans="1:3">
      <c r="A444" s="2">
        <v>69.2</v>
      </c>
      <c r="B444" s="3">
        <v>1.0529999999999999</v>
      </c>
      <c r="C444" s="7">
        <v>65</v>
      </c>
    </row>
    <row r="445" spans="1:3">
      <c r="A445" s="2">
        <v>69.3</v>
      </c>
      <c r="B445" s="3">
        <v>1.052</v>
      </c>
      <c r="C445" s="7">
        <v>65</v>
      </c>
    </row>
    <row r="446" spans="1:3">
      <c r="A446" s="2">
        <v>69.400000000000006</v>
      </c>
      <c r="B446" s="3">
        <v>1.0509999999999999</v>
      </c>
      <c r="C446" s="7">
        <v>65</v>
      </c>
    </row>
    <row r="447" spans="1:3">
      <c r="A447" s="2">
        <v>69.5</v>
      </c>
      <c r="B447" s="3">
        <v>1.05</v>
      </c>
      <c r="C447" s="7">
        <v>65</v>
      </c>
    </row>
    <row r="448" spans="1:3">
      <c r="A448" s="2">
        <v>69.599999999999994</v>
      </c>
      <c r="B448" s="3">
        <v>1.0489999999999999</v>
      </c>
      <c r="C448" s="7">
        <v>65</v>
      </c>
    </row>
    <row r="449" spans="1:3">
      <c r="A449" s="2">
        <v>69.7</v>
      </c>
      <c r="B449" s="3">
        <v>1.048</v>
      </c>
      <c r="C449" s="7">
        <v>65</v>
      </c>
    </row>
    <row r="450" spans="1:3">
      <c r="A450" s="2">
        <v>69.8</v>
      </c>
      <c r="B450" s="3">
        <v>1.0469999999999999</v>
      </c>
      <c r="C450" s="7">
        <v>65</v>
      </c>
    </row>
    <row r="451" spans="1:3">
      <c r="A451" s="2">
        <v>69.900000000000006</v>
      </c>
      <c r="B451" s="3">
        <v>1.046</v>
      </c>
      <c r="C451" s="7">
        <v>65</v>
      </c>
    </row>
    <row r="452" spans="1:3">
      <c r="A452" s="2">
        <v>70</v>
      </c>
      <c r="B452" s="3">
        <v>1.0450999999999999</v>
      </c>
      <c r="C452" s="7">
        <v>70</v>
      </c>
    </row>
    <row r="453" spans="1:3">
      <c r="A453" s="2">
        <v>70.099999999999994</v>
      </c>
      <c r="B453" s="3">
        <v>1.0441</v>
      </c>
      <c r="C453" s="7">
        <v>70</v>
      </c>
    </row>
    <row r="454" spans="1:3">
      <c r="A454" s="2">
        <v>70.2</v>
      </c>
      <c r="B454" s="3">
        <v>1.0430999999999999</v>
      </c>
      <c r="C454" s="7">
        <v>70</v>
      </c>
    </row>
    <row r="455" spans="1:3">
      <c r="A455" s="2">
        <v>70.3</v>
      </c>
      <c r="B455" s="3">
        <v>1.0422</v>
      </c>
      <c r="C455" s="7">
        <v>70</v>
      </c>
    </row>
    <row r="456" spans="1:3">
      <c r="A456" s="2">
        <v>70.400000000000006</v>
      </c>
      <c r="B456" s="3">
        <v>1.0411999999999999</v>
      </c>
      <c r="C456" s="7">
        <v>70</v>
      </c>
    </row>
    <row r="457" spans="1:3">
      <c r="A457" s="2">
        <v>70.5</v>
      </c>
      <c r="B457" s="3">
        <v>1.0402</v>
      </c>
      <c r="C457" s="7">
        <v>70</v>
      </c>
    </row>
    <row r="458" spans="1:3">
      <c r="A458" s="2">
        <v>70.599999999999994</v>
      </c>
      <c r="B458" s="3">
        <v>1.0392999999999999</v>
      </c>
      <c r="C458" s="7">
        <v>70</v>
      </c>
    </row>
    <row r="459" spans="1:3">
      <c r="A459" s="2">
        <v>70.7</v>
      </c>
      <c r="B459" s="3">
        <v>1.0383</v>
      </c>
      <c r="C459" s="7">
        <v>70</v>
      </c>
    </row>
    <row r="460" spans="1:3">
      <c r="A460" s="2">
        <v>70.8</v>
      </c>
      <c r="B460" s="3">
        <v>1.0374000000000001</v>
      </c>
      <c r="C460" s="7">
        <v>70</v>
      </c>
    </row>
    <row r="461" spans="1:3">
      <c r="A461" s="2">
        <v>70.900000000000006</v>
      </c>
      <c r="B461" s="3">
        <v>1.0364</v>
      </c>
      <c r="C461" s="7">
        <v>70</v>
      </c>
    </row>
    <row r="462" spans="1:3">
      <c r="A462" s="2">
        <v>71</v>
      </c>
      <c r="B462" s="3">
        <v>1.0355000000000001</v>
      </c>
      <c r="C462" s="7">
        <v>70</v>
      </c>
    </row>
    <row r="463" spans="1:3">
      <c r="A463" s="2">
        <v>71.099999999999994</v>
      </c>
      <c r="B463" s="3">
        <v>1.0345</v>
      </c>
      <c r="C463" s="7">
        <v>70</v>
      </c>
    </row>
    <row r="464" spans="1:3">
      <c r="A464" s="2">
        <v>71.2</v>
      </c>
      <c r="B464" s="3">
        <v>1.0336000000000001</v>
      </c>
      <c r="C464" s="7">
        <v>70</v>
      </c>
    </row>
    <row r="465" spans="1:3">
      <c r="A465" s="2">
        <v>71.3</v>
      </c>
      <c r="B465" s="3">
        <v>1.0326</v>
      </c>
      <c r="C465" s="7">
        <v>70</v>
      </c>
    </row>
    <row r="466" spans="1:3">
      <c r="A466" s="2">
        <v>71.400000000000006</v>
      </c>
      <c r="B466" s="3">
        <v>1.0317000000000001</v>
      </c>
      <c r="C466" s="7">
        <v>70</v>
      </c>
    </row>
    <row r="467" spans="1:3">
      <c r="A467" s="2">
        <v>71.5</v>
      </c>
      <c r="B467" s="3">
        <v>1.0307999999999999</v>
      </c>
      <c r="C467" s="7">
        <v>70</v>
      </c>
    </row>
    <row r="468" spans="1:3">
      <c r="A468" s="2">
        <v>71.599999999999994</v>
      </c>
      <c r="B468" s="3">
        <v>1.0299</v>
      </c>
      <c r="C468" s="7">
        <v>70</v>
      </c>
    </row>
    <row r="469" spans="1:3">
      <c r="A469" s="2">
        <v>71.7</v>
      </c>
      <c r="B469" s="3">
        <v>1.0288999999999999</v>
      </c>
      <c r="C469" s="7">
        <v>70</v>
      </c>
    </row>
    <row r="470" spans="1:3">
      <c r="A470" s="2">
        <v>71.8</v>
      </c>
      <c r="B470" s="3">
        <v>1.028</v>
      </c>
      <c r="C470" s="7">
        <v>70</v>
      </c>
    </row>
    <row r="471" spans="1:3">
      <c r="A471" s="2">
        <v>71.900000000000006</v>
      </c>
      <c r="B471" s="3">
        <v>1.0270999999999999</v>
      </c>
      <c r="C471" s="7">
        <v>70</v>
      </c>
    </row>
    <row r="472" spans="1:3">
      <c r="A472" s="2">
        <v>72</v>
      </c>
      <c r="B472" s="3">
        <v>1.0262</v>
      </c>
      <c r="C472" s="7">
        <v>70</v>
      </c>
    </row>
    <row r="473" spans="1:3">
      <c r="A473" s="2">
        <v>72.099999999999994</v>
      </c>
      <c r="B473" s="3">
        <v>1.0253000000000001</v>
      </c>
      <c r="C473" s="7">
        <v>70</v>
      </c>
    </row>
    <row r="474" spans="1:3">
      <c r="A474" s="2">
        <v>72.2</v>
      </c>
      <c r="B474" s="3">
        <v>1.0244</v>
      </c>
      <c r="C474" s="7">
        <v>70</v>
      </c>
    </row>
    <row r="475" spans="1:3">
      <c r="A475" s="2">
        <v>72.3</v>
      </c>
      <c r="B475" s="3">
        <v>1.0235000000000001</v>
      </c>
      <c r="C475" s="7">
        <v>70</v>
      </c>
    </row>
    <row r="476" spans="1:3">
      <c r="A476" s="2">
        <v>72.400000000000006</v>
      </c>
      <c r="B476" s="3">
        <v>1.0225</v>
      </c>
      <c r="C476" s="7">
        <v>70</v>
      </c>
    </row>
    <row r="477" spans="1:3">
      <c r="A477" s="2">
        <v>72.5</v>
      </c>
      <c r="B477" s="3">
        <v>1.0216000000000001</v>
      </c>
      <c r="C477" s="7">
        <v>70</v>
      </c>
    </row>
    <row r="478" spans="1:3">
      <c r="A478" s="2">
        <v>72.599999999999994</v>
      </c>
      <c r="B478" s="3">
        <v>1.0206999999999999</v>
      </c>
      <c r="C478" s="7">
        <v>70</v>
      </c>
    </row>
    <row r="479" spans="1:3">
      <c r="A479" s="2">
        <v>72.7</v>
      </c>
      <c r="B479" s="3">
        <v>1.0199</v>
      </c>
      <c r="C479" s="7">
        <v>70</v>
      </c>
    </row>
    <row r="480" spans="1:3">
      <c r="A480" s="2">
        <v>72.8</v>
      </c>
      <c r="B480" s="3">
        <v>1.0189999999999999</v>
      </c>
      <c r="C480" s="7">
        <v>70</v>
      </c>
    </row>
    <row r="481" spans="1:3">
      <c r="A481" s="2">
        <v>72.900000000000006</v>
      </c>
      <c r="B481" s="3">
        <v>1.0181</v>
      </c>
      <c r="C481" s="7">
        <v>70</v>
      </c>
    </row>
    <row r="482" spans="1:3">
      <c r="A482" s="2">
        <v>73</v>
      </c>
      <c r="B482" s="3">
        <v>1.0172000000000001</v>
      </c>
      <c r="C482" s="7">
        <v>70</v>
      </c>
    </row>
    <row r="483" spans="1:3">
      <c r="A483" s="2">
        <v>73.099999999999994</v>
      </c>
      <c r="B483" s="3">
        <v>1.0163</v>
      </c>
      <c r="C483" s="7">
        <v>70</v>
      </c>
    </row>
    <row r="484" spans="1:3">
      <c r="A484" s="2">
        <v>73.2</v>
      </c>
      <c r="B484" s="3">
        <v>1.0154000000000001</v>
      </c>
      <c r="C484" s="7">
        <v>70</v>
      </c>
    </row>
    <row r="485" spans="1:3">
      <c r="A485" s="2">
        <v>73.3</v>
      </c>
      <c r="B485" s="3">
        <v>1.0145</v>
      </c>
      <c r="C485" s="7">
        <v>70</v>
      </c>
    </row>
    <row r="486" spans="1:3">
      <c r="A486" s="2">
        <v>73.400000000000006</v>
      </c>
      <c r="B486" s="3">
        <v>1.0137</v>
      </c>
      <c r="C486" s="7">
        <v>70</v>
      </c>
    </row>
    <row r="487" spans="1:3">
      <c r="A487" s="2">
        <v>73.5</v>
      </c>
      <c r="B487" s="3">
        <v>1.0127999999999999</v>
      </c>
      <c r="C487" s="7">
        <v>70</v>
      </c>
    </row>
    <row r="488" spans="1:3">
      <c r="A488" s="2">
        <v>73.599999999999994</v>
      </c>
      <c r="B488" s="3">
        <v>1.0119</v>
      </c>
      <c r="C488" s="7">
        <v>70</v>
      </c>
    </row>
    <row r="489" spans="1:3">
      <c r="A489" s="2">
        <v>73.7</v>
      </c>
      <c r="B489" s="3">
        <v>1.0109999999999999</v>
      </c>
      <c r="C489" s="7">
        <v>70</v>
      </c>
    </row>
    <row r="490" spans="1:3">
      <c r="A490" s="2">
        <v>73.8</v>
      </c>
      <c r="B490" s="3">
        <v>1.0102</v>
      </c>
      <c r="C490" s="7">
        <v>70</v>
      </c>
    </row>
    <row r="491" spans="1:3">
      <c r="A491" s="2">
        <v>73.900000000000006</v>
      </c>
      <c r="B491" s="3">
        <v>1.0093000000000001</v>
      </c>
      <c r="C491" s="7">
        <v>70</v>
      </c>
    </row>
    <row r="492" spans="1:3">
      <c r="A492" s="2">
        <v>74</v>
      </c>
      <c r="B492" s="3">
        <v>1.0085</v>
      </c>
      <c r="C492" s="7">
        <v>70</v>
      </c>
    </row>
    <row r="493" spans="1:3">
      <c r="A493" s="2">
        <v>74.099999999999994</v>
      </c>
      <c r="B493" s="3">
        <v>1.0076000000000001</v>
      </c>
      <c r="C493" s="7">
        <v>70</v>
      </c>
    </row>
    <row r="494" spans="1:3">
      <c r="A494" s="2">
        <v>74.2</v>
      </c>
      <c r="B494" s="3">
        <v>1.0066999999999999</v>
      </c>
      <c r="C494" s="7">
        <v>70</v>
      </c>
    </row>
    <row r="495" spans="1:3">
      <c r="A495" s="2">
        <v>74.3</v>
      </c>
      <c r="B495" s="3">
        <v>1.0059</v>
      </c>
      <c r="C495" s="7">
        <v>70</v>
      </c>
    </row>
    <row r="496" spans="1:3">
      <c r="A496" s="2">
        <v>74.400000000000006</v>
      </c>
      <c r="B496" s="3">
        <v>1.0049999999999999</v>
      </c>
      <c r="C496" s="7">
        <v>70</v>
      </c>
    </row>
    <row r="497" spans="1:3">
      <c r="A497" s="2">
        <v>74.5</v>
      </c>
      <c r="B497" s="3">
        <v>1.0042</v>
      </c>
      <c r="C497" s="7">
        <v>70</v>
      </c>
    </row>
    <row r="498" spans="1:3">
      <c r="A498" s="2">
        <v>74.599999999999994</v>
      </c>
      <c r="B498" s="3">
        <v>1.0034000000000001</v>
      </c>
      <c r="C498" s="7">
        <v>70</v>
      </c>
    </row>
    <row r="499" spans="1:3">
      <c r="A499" s="2">
        <v>74.7</v>
      </c>
      <c r="B499" s="3">
        <v>1.0024999999999999</v>
      </c>
      <c r="C499" s="7">
        <v>70</v>
      </c>
    </row>
    <row r="500" spans="1:3">
      <c r="A500" s="2">
        <v>74.8</v>
      </c>
      <c r="B500" s="3">
        <v>1.0017</v>
      </c>
      <c r="C500" s="7">
        <v>70</v>
      </c>
    </row>
    <row r="501" spans="1:3">
      <c r="A501" s="2">
        <v>74.900000000000006</v>
      </c>
      <c r="B501" s="3">
        <v>1.0007999999999999</v>
      </c>
      <c r="C501" s="7">
        <v>70</v>
      </c>
    </row>
    <row r="502" spans="1:3">
      <c r="A502" s="2">
        <v>75</v>
      </c>
      <c r="B502" s="3">
        <v>1</v>
      </c>
      <c r="C502" s="7">
        <v>75</v>
      </c>
    </row>
    <row r="503" spans="1:3">
      <c r="A503" s="2">
        <v>75.099999999999994</v>
      </c>
      <c r="B503" s="3">
        <v>0.99919999999999998</v>
      </c>
      <c r="C503" s="7">
        <v>75</v>
      </c>
    </row>
    <row r="504" spans="1:3">
      <c r="A504" s="2">
        <v>75.2</v>
      </c>
      <c r="B504" s="3">
        <v>0.99829999999999997</v>
      </c>
      <c r="C504" s="7">
        <v>75</v>
      </c>
    </row>
    <row r="505" spans="1:3">
      <c r="A505" s="2">
        <v>75.3</v>
      </c>
      <c r="B505" s="3">
        <v>0.99750000000000005</v>
      </c>
      <c r="C505" s="7">
        <v>75</v>
      </c>
    </row>
    <row r="506" spans="1:3">
      <c r="A506" s="2">
        <v>75.400000000000006</v>
      </c>
      <c r="B506" s="3">
        <v>0.99670000000000003</v>
      </c>
      <c r="C506" s="7">
        <v>75</v>
      </c>
    </row>
    <row r="507" spans="1:3">
      <c r="A507" s="2">
        <v>75.5</v>
      </c>
      <c r="B507" s="3">
        <v>0.99590000000000001</v>
      </c>
      <c r="C507" s="7">
        <v>75</v>
      </c>
    </row>
    <row r="508" spans="1:3">
      <c r="A508" s="2">
        <v>75.599999999999994</v>
      </c>
      <c r="B508" s="3">
        <v>0.995</v>
      </c>
      <c r="C508" s="7">
        <v>75</v>
      </c>
    </row>
    <row r="509" spans="1:3">
      <c r="A509" s="2">
        <v>75.7</v>
      </c>
      <c r="B509" s="3">
        <v>0.99419999999999997</v>
      </c>
      <c r="C509" s="7">
        <v>75</v>
      </c>
    </row>
    <row r="510" spans="1:3">
      <c r="A510" s="2">
        <v>75.8</v>
      </c>
      <c r="B510" s="3">
        <v>0.99339999999999995</v>
      </c>
      <c r="C510" s="7">
        <v>75</v>
      </c>
    </row>
    <row r="511" spans="1:3">
      <c r="A511" s="2">
        <v>75.900000000000006</v>
      </c>
      <c r="B511" s="3">
        <v>0.99260000000000004</v>
      </c>
      <c r="C511" s="7">
        <v>75</v>
      </c>
    </row>
    <row r="512" spans="1:3">
      <c r="A512" s="2">
        <v>76</v>
      </c>
      <c r="B512" s="3">
        <v>0.99180000000000001</v>
      </c>
      <c r="C512" s="7">
        <v>75</v>
      </c>
    </row>
    <row r="513" spans="1:3">
      <c r="A513" s="2">
        <v>76.099999999999994</v>
      </c>
      <c r="B513" s="3">
        <v>0.99099999999999999</v>
      </c>
      <c r="C513" s="7">
        <v>75</v>
      </c>
    </row>
    <row r="514" spans="1:3">
      <c r="A514" s="2">
        <v>76.2</v>
      </c>
      <c r="B514" s="3">
        <v>0.99019999999999997</v>
      </c>
      <c r="C514" s="7">
        <v>75</v>
      </c>
    </row>
    <row r="515" spans="1:3">
      <c r="A515" s="2">
        <v>76.3</v>
      </c>
      <c r="B515" s="3">
        <v>0.98939999999999995</v>
      </c>
      <c r="C515" s="7">
        <v>75</v>
      </c>
    </row>
    <row r="516" spans="1:3">
      <c r="A516" s="2">
        <v>76.400000000000006</v>
      </c>
      <c r="B516" s="3">
        <v>0.98860000000000003</v>
      </c>
      <c r="C516" s="7">
        <v>75</v>
      </c>
    </row>
    <row r="517" spans="1:3">
      <c r="A517" s="2">
        <v>76.5</v>
      </c>
      <c r="B517" s="3">
        <v>0.98780000000000001</v>
      </c>
      <c r="C517" s="7">
        <v>75</v>
      </c>
    </row>
    <row r="518" spans="1:3">
      <c r="A518" s="2">
        <v>76.599999999999994</v>
      </c>
      <c r="B518" s="3">
        <v>0.98699999999999999</v>
      </c>
      <c r="C518" s="7">
        <v>75</v>
      </c>
    </row>
    <row r="519" spans="1:3">
      <c r="A519" s="2">
        <v>76.7</v>
      </c>
      <c r="B519" s="3">
        <v>0.98619999999999997</v>
      </c>
      <c r="C519" s="7">
        <v>75</v>
      </c>
    </row>
    <row r="520" spans="1:3">
      <c r="A520" s="2">
        <v>76.8</v>
      </c>
      <c r="B520" s="3">
        <v>0.98540000000000005</v>
      </c>
      <c r="C520" s="7">
        <v>75</v>
      </c>
    </row>
    <row r="521" spans="1:3">
      <c r="A521" s="2">
        <v>76.900000000000006</v>
      </c>
      <c r="B521" s="3">
        <v>0.98460000000000003</v>
      </c>
      <c r="C521" s="7">
        <v>75</v>
      </c>
    </row>
    <row r="522" spans="1:3">
      <c r="A522" s="2">
        <v>77</v>
      </c>
      <c r="B522" s="3">
        <v>0.98380000000000001</v>
      </c>
      <c r="C522" s="7">
        <v>75</v>
      </c>
    </row>
    <row r="523" spans="1:3">
      <c r="A523" s="2">
        <v>77.099999999999994</v>
      </c>
      <c r="B523" s="3">
        <v>0.98299999999999998</v>
      </c>
      <c r="C523" s="7">
        <v>75</v>
      </c>
    </row>
    <row r="524" spans="1:3">
      <c r="A524" s="2">
        <v>77.2</v>
      </c>
      <c r="B524" s="3">
        <v>0.98229999999999995</v>
      </c>
      <c r="C524" s="7">
        <v>75</v>
      </c>
    </row>
    <row r="525" spans="1:3">
      <c r="A525" s="2">
        <v>77.3</v>
      </c>
      <c r="B525" s="3">
        <v>0.98150000000000004</v>
      </c>
      <c r="C525" s="7">
        <v>75</v>
      </c>
    </row>
    <row r="526" spans="1:3">
      <c r="A526" s="2">
        <v>77.400000000000006</v>
      </c>
      <c r="B526" s="3">
        <v>0.98070000000000002</v>
      </c>
      <c r="C526" s="7">
        <v>75</v>
      </c>
    </row>
    <row r="527" spans="1:3">
      <c r="A527" s="2">
        <v>77.5</v>
      </c>
      <c r="B527" s="3">
        <v>0.97989999999999999</v>
      </c>
      <c r="C527" s="7">
        <v>75</v>
      </c>
    </row>
    <row r="528" spans="1:3">
      <c r="A528" s="2">
        <v>77.599999999999994</v>
      </c>
      <c r="B528" s="3">
        <v>0.97909999999999997</v>
      </c>
      <c r="C528" s="7">
        <v>75</v>
      </c>
    </row>
    <row r="529" spans="1:3">
      <c r="A529" s="2">
        <v>77.7</v>
      </c>
      <c r="B529" s="3">
        <v>0.97840000000000005</v>
      </c>
      <c r="C529" s="7">
        <v>75</v>
      </c>
    </row>
    <row r="530" spans="1:3">
      <c r="A530" s="2">
        <v>77.8</v>
      </c>
      <c r="B530" s="3">
        <v>0.97760000000000002</v>
      </c>
      <c r="C530" s="7">
        <v>75</v>
      </c>
    </row>
    <row r="531" spans="1:3">
      <c r="A531" s="2">
        <v>77.900000000000006</v>
      </c>
      <c r="B531" s="3">
        <v>0.9768</v>
      </c>
      <c r="C531" s="7">
        <v>75</v>
      </c>
    </row>
    <row r="532" spans="1:3">
      <c r="A532" s="2">
        <v>78</v>
      </c>
      <c r="B532" s="3">
        <v>0.97609999999999997</v>
      </c>
      <c r="C532" s="7">
        <v>75</v>
      </c>
    </row>
    <row r="533" spans="1:3">
      <c r="A533" s="2">
        <v>78.099999999999994</v>
      </c>
      <c r="B533" s="3">
        <v>0.97529999999999994</v>
      </c>
      <c r="C533" s="7">
        <v>75</v>
      </c>
    </row>
    <row r="534" spans="1:3">
      <c r="A534" s="2">
        <v>78.2</v>
      </c>
      <c r="B534" s="3">
        <v>0.97450000000000003</v>
      </c>
      <c r="C534" s="7">
        <v>75</v>
      </c>
    </row>
    <row r="535" spans="1:3">
      <c r="A535" s="2">
        <v>78.3</v>
      </c>
      <c r="B535" s="3">
        <v>0.9738</v>
      </c>
      <c r="C535" s="7">
        <v>75</v>
      </c>
    </row>
    <row r="536" spans="1:3">
      <c r="A536" s="2">
        <v>78.400000000000006</v>
      </c>
      <c r="B536" s="3">
        <v>0.97299999999999998</v>
      </c>
      <c r="C536" s="7">
        <v>75</v>
      </c>
    </row>
    <row r="537" spans="1:3">
      <c r="A537" s="2">
        <v>78.5</v>
      </c>
      <c r="B537" s="3">
        <v>0.97230000000000005</v>
      </c>
      <c r="C537" s="7">
        <v>75</v>
      </c>
    </row>
    <row r="538" spans="1:3">
      <c r="A538" s="2">
        <v>78.599999999999994</v>
      </c>
      <c r="B538" s="3">
        <v>0.97150000000000003</v>
      </c>
      <c r="C538" s="7">
        <v>75</v>
      </c>
    </row>
    <row r="539" spans="1:3">
      <c r="A539" s="2">
        <v>78.7</v>
      </c>
      <c r="B539" s="3">
        <v>0.9708</v>
      </c>
      <c r="C539" s="7">
        <v>75</v>
      </c>
    </row>
    <row r="540" spans="1:3">
      <c r="A540" s="2">
        <v>78.8</v>
      </c>
      <c r="B540" s="3">
        <v>0.97</v>
      </c>
      <c r="C540" s="7">
        <v>75</v>
      </c>
    </row>
    <row r="541" spans="1:3">
      <c r="A541" s="2">
        <v>78.900000000000006</v>
      </c>
      <c r="B541" s="3">
        <v>0.96930000000000005</v>
      </c>
      <c r="C541" s="7">
        <v>75</v>
      </c>
    </row>
    <row r="542" spans="1:3">
      <c r="A542" s="2">
        <v>79</v>
      </c>
      <c r="B542" s="3">
        <v>0.96850000000000003</v>
      </c>
      <c r="C542" s="7">
        <v>75</v>
      </c>
    </row>
    <row r="543" spans="1:3">
      <c r="A543" s="2">
        <v>79.099999999999994</v>
      </c>
      <c r="B543" s="3">
        <v>0.96779999999999999</v>
      </c>
      <c r="C543" s="7">
        <v>75</v>
      </c>
    </row>
    <row r="544" spans="1:3">
      <c r="A544" s="2">
        <v>79.2</v>
      </c>
      <c r="B544" s="3">
        <v>0.96709999999999996</v>
      </c>
      <c r="C544" s="7">
        <v>75</v>
      </c>
    </row>
    <row r="545" spans="1:3">
      <c r="A545" s="2">
        <v>79.3</v>
      </c>
      <c r="B545" s="3">
        <v>0.96630000000000005</v>
      </c>
      <c r="C545" s="7">
        <v>75</v>
      </c>
    </row>
    <row r="546" spans="1:3">
      <c r="A546" s="2">
        <v>79.400000000000006</v>
      </c>
      <c r="B546" s="3">
        <v>0.96560000000000001</v>
      </c>
      <c r="C546" s="7">
        <v>75</v>
      </c>
    </row>
    <row r="547" spans="1:3">
      <c r="A547" s="2">
        <v>79.5</v>
      </c>
      <c r="B547" s="3">
        <v>0.96489999999999998</v>
      </c>
      <c r="C547" s="7">
        <v>75</v>
      </c>
    </row>
    <row r="548" spans="1:3">
      <c r="A548" s="2">
        <v>79.599999999999994</v>
      </c>
      <c r="B548" s="3">
        <v>0.96409999999999996</v>
      </c>
      <c r="C548" s="7">
        <v>75</v>
      </c>
    </row>
    <row r="549" spans="1:3">
      <c r="A549" s="2">
        <v>79.7</v>
      </c>
      <c r="B549" s="3">
        <v>0.96340000000000003</v>
      </c>
      <c r="C549" s="7">
        <v>75</v>
      </c>
    </row>
    <row r="550" spans="1:3">
      <c r="A550" s="2">
        <v>79.8</v>
      </c>
      <c r="B550" s="3">
        <v>0.9627</v>
      </c>
      <c r="C550" s="7">
        <v>75</v>
      </c>
    </row>
    <row r="551" spans="1:3">
      <c r="A551" s="2">
        <v>79.900000000000006</v>
      </c>
      <c r="B551" s="3">
        <v>0.96189999999999998</v>
      </c>
      <c r="C551" s="7">
        <v>75</v>
      </c>
    </row>
    <row r="552" spans="1:3">
      <c r="A552" s="2">
        <v>80</v>
      </c>
      <c r="B552" s="3">
        <v>0.96120000000000005</v>
      </c>
      <c r="C552" s="7">
        <v>80</v>
      </c>
    </row>
    <row r="553" spans="1:3">
      <c r="A553" s="2">
        <v>80.099999999999994</v>
      </c>
      <c r="B553" s="3">
        <v>0.96050000000000002</v>
      </c>
      <c r="C553" s="7">
        <v>80</v>
      </c>
    </row>
    <row r="554" spans="1:3">
      <c r="A554" s="2">
        <v>80.2</v>
      </c>
      <c r="B554" s="3">
        <v>0.95979999999999999</v>
      </c>
      <c r="C554" s="7">
        <v>80</v>
      </c>
    </row>
    <row r="555" spans="1:3">
      <c r="A555" s="2">
        <v>80.3</v>
      </c>
      <c r="B555" s="3">
        <v>0.95909999999999995</v>
      </c>
      <c r="C555" s="7">
        <v>80</v>
      </c>
    </row>
    <row r="556" spans="1:3">
      <c r="A556" s="2">
        <v>80.400000000000006</v>
      </c>
      <c r="B556" s="3">
        <v>0.95830000000000004</v>
      </c>
      <c r="C556" s="7">
        <v>80</v>
      </c>
    </row>
    <row r="557" spans="1:3">
      <c r="A557" s="2">
        <v>80.5</v>
      </c>
      <c r="B557" s="3">
        <v>0.95760000000000001</v>
      </c>
      <c r="C557" s="7">
        <v>80</v>
      </c>
    </row>
    <row r="558" spans="1:3">
      <c r="A558" s="2">
        <v>80.599999999999994</v>
      </c>
      <c r="B558" s="3">
        <v>0.95689999999999997</v>
      </c>
      <c r="C558" s="7">
        <v>80</v>
      </c>
    </row>
    <row r="559" spans="1:3">
      <c r="A559" s="2">
        <v>80.7</v>
      </c>
      <c r="B559" s="3">
        <v>0.95620000000000005</v>
      </c>
      <c r="C559" s="7">
        <v>80</v>
      </c>
    </row>
    <row r="560" spans="1:3">
      <c r="A560" s="2">
        <v>80.8</v>
      </c>
      <c r="B560" s="3">
        <v>0.95550000000000002</v>
      </c>
      <c r="C560" s="7">
        <v>80</v>
      </c>
    </row>
    <row r="561" spans="1:3">
      <c r="A561" s="2">
        <v>80.900000000000006</v>
      </c>
      <c r="B561" s="3">
        <v>0.95479999999999998</v>
      </c>
      <c r="C561" s="7">
        <v>80</v>
      </c>
    </row>
    <row r="562" spans="1:3">
      <c r="A562" s="2">
        <v>81</v>
      </c>
      <c r="B562" s="3">
        <v>0.95409999999999995</v>
      </c>
      <c r="C562" s="7">
        <v>80</v>
      </c>
    </row>
    <row r="563" spans="1:3">
      <c r="A563" s="2">
        <v>81.099999999999994</v>
      </c>
      <c r="B563" s="3">
        <v>0.95340000000000003</v>
      </c>
      <c r="C563" s="7">
        <v>80</v>
      </c>
    </row>
    <row r="564" spans="1:3">
      <c r="A564" s="2">
        <v>81.2</v>
      </c>
      <c r="B564" s="3">
        <v>0.95269999999999999</v>
      </c>
      <c r="C564" s="7">
        <v>80</v>
      </c>
    </row>
    <row r="565" spans="1:3">
      <c r="A565" s="2">
        <v>81.3</v>
      </c>
      <c r="B565" s="3">
        <v>0.95199999999999996</v>
      </c>
      <c r="C565" s="7">
        <v>80</v>
      </c>
    </row>
    <row r="566" spans="1:3">
      <c r="A566" s="2">
        <v>81.400000000000006</v>
      </c>
      <c r="B566" s="3">
        <v>0.95130000000000003</v>
      </c>
      <c r="C566" s="7">
        <v>80</v>
      </c>
    </row>
    <row r="567" spans="1:3">
      <c r="A567" s="2">
        <v>81.5</v>
      </c>
      <c r="B567" s="3">
        <v>0.9506</v>
      </c>
      <c r="C567" s="7">
        <v>80</v>
      </c>
    </row>
    <row r="568" spans="1:3">
      <c r="A568" s="2">
        <v>81.599999999999994</v>
      </c>
      <c r="B568" s="3">
        <v>0.94989999999999997</v>
      </c>
      <c r="C568" s="7">
        <v>80</v>
      </c>
    </row>
    <row r="569" spans="1:3">
      <c r="A569" s="2">
        <v>81.7</v>
      </c>
      <c r="B569" s="3">
        <v>0.94920000000000004</v>
      </c>
      <c r="C569" s="7">
        <v>80</v>
      </c>
    </row>
    <row r="570" spans="1:3">
      <c r="A570" s="2">
        <v>81.8</v>
      </c>
      <c r="B570" s="3">
        <v>0.94850000000000001</v>
      </c>
      <c r="C570" s="7">
        <v>80</v>
      </c>
    </row>
    <row r="571" spans="1:3">
      <c r="A571" s="2">
        <v>81.900000000000006</v>
      </c>
      <c r="B571" s="3">
        <v>0.94779999999999998</v>
      </c>
      <c r="C571" s="7">
        <v>80</v>
      </c>
    </row>
    <row r="572" spans="1:3">
      <c r="A572" s="2">
        <v>82</v>
      </c>
      <c r="B572" s="3">
        <v>0.94720000000000004</v>
      </c>
      <c r="C572" s="7">
        <v>80</v>
      </c>
    </row>
    <row r="573" spans="1:3">
      <c r="A573" s="2">
        <v>82.1</v>
      </c>
      <c r="B573" s="3">
        <v>0.94650000000000001</v>
      </c>
      <c r="C573" s="7">
        <v>80</v>
      </c>
    </row>
    <row r="574" spans="1:3">
      <c r="A574" s="2">
        <v>82.2</v>
      </c>
      <c r="B574" s="3">
        <v>0.94579999999999997</v>
      </c>
      <c r="C574" s="7">
        <v>80</v>
      </c>
    </row>
    <row r="575" spans="1:3">
      <c r="A575" s="2">
        <v>82.3</v>
      </c>
      <c r="B575" s="3">
        <v>0.94510000000000005</v>
      </c>
      <c r="C575" s="7">
        <v>80</v>
      </c>
    </row>
    <row r="576" spans="1:3">
      <c r="A576" s="2">
        <v>82.4</v>
      </c>
      <c r="B576" s="3">
        <v>0.94440000000000002</v>
      </c>
      <c r="C576" s="7">
        <v>80</v>
      </c>
    </row>
    <row r="577" spans="1:3">
      <c r="A577" s="2">
        <v>82.5</v>
      </c>
      <c r="B577" s="3">
        <v>0.94379999999999997</v>
      </c>
      <c r="C577" s="7">
        <v>80</v>
      </c>
    </row>
    <row r="578" spans="1:3">
      <c r="A578" s="2">
        <v>82.6</v>
      </c>
      <c r="B578" s="3">
        <v>0.94310000000000005</v>
      </c>
      <c r="C578" s="7">
        <v>80</v>
      </c>
    </row>
    <row r="579" spans="1:3">
      <c r="A579" s="2">
        <v>82.7</v>
      </c>
      <c r="B579" s="3">
        <v>0.94240000000000002</v>
      </c>
      <c r="C579" s="7">
        <v>80</v>
      </c>
    </row>
    <row r="580" spans="1:3">
      <c r="A580" s="2">
        <v>82.8</v>
      </c>
      <c r="B580" s="3">
        <v>0.94169999999999998</v>
      </c>
      <c r="C580" s="7">
        <v>80</v>
      </c>
    </row>
    <row r="581" spans="1:3">
      <c r="A581" s="2">
        <v>82.9</v>
      </c>
      <c r="B581" s="3">
        <v>0.94110000000000005</v>
      </c>
      <c r="C581" s="7">
        <v>80</v>
      </c>
    </row>
    <row r="582" spans="1:3">
      <c r="A582" s="2">
        <v>83</v>
      </c>
      <c r="B582" s="3">
        <v>0.94040000000000001</v>
      </c>
      <c r="C582" s="7">
        <v>80</v>
      </c>
    </row>
    <row r="583" spans="1:3">
      <c r="A583" s="2">
        <v>83.1</v>
      </c>
      <c r="B583" s="3">
        <v>0.93969999999999998</v>
      </c>
      <c r="C583" s="7">
        <v>80</v>
      </c>
    </row>
    <row r="584" spans="1:3">
      <c r="A584" s="2">
        <v>83.2</v>
      </c>
      <c r="B584" s="3">
        <v>0.93910000000000005</v>
      </c>
      <c r="C584" s="7">
        <v>80</v>
      </c>
    </row>
    <row r="585" spans="1:3">
      <c r="A585" s="2">
        <v>83.3</v>
      </c>
      <c r="B585" s="3">
        <v>0.93840000000000001</v>
      </c>
      <c r="C585" s="7">
        <v>80</v>
      </c>
    </row>
    <row r="586" spans="1:3">
      <c r="A586" s="2">
        <v>83.4</v>
      </c>
      <c r="B586" s="3">
        <v>0.93769999999999998</v>
      </c>
      <c r="C586" s="7">
        <v>80</v>
      </c>
    </row>
    <row r="587" spans="1:3">
      <c r="A587" s="2">
        <v>83.5</v>
      </c>
      <c r="B587" s="3">
        <v>0.93710000000000004</v>
      </c>
      <c r="C587" s="7">
        <v>80</v>
      </c>
    </row>
    <row r="588" spans="1:3">
      <c r="A588" s="2">
        <v>83.6</v>
      </c>
      <c r="B588" s="3">
        <v>0.93640000000000001</v>
      </c>
      <c r="C588" s="7">
        <v>80</v>
      </c>
    </row>
    <row r="589" spans="1:3">
      <c r="A589" s="2">
        <v>83.7</v>
      </c>
      <c r="B589" s="3">
        <v>0.93579999999999997</v>
      </c>
      <c r="C589" s="7">
        <v>80</v>
      </c>
    </row>
    <row r="590" spans="1:3">
      <c r="A590" s="2">
        <v>83.8</v>
      </c>
      <c r="B590" s="3">
        <v>0.93510000000000004</v>
      </c>
      <c r="C590" s="7">
        <v>80</v>
      </c>
    </row>
    <row r="591" spans="1:3">
      <c r="A591" s="2">
        <v>83.9</v>
      </c>
      <c r="B591" s="3">
        <v>0.9345</v>
      </c>
      <c r="C591" s="7">
        <v>80</v>
      </c>
    </row>
    <row r="592" spans="1:3">
      <c r="A592" s="2">
        <v>84</v>
      </c>
      <c r="B592" s="3">
        <v>0.93379999999999996</v>
      </c>
      <c r="C592" s="7">
        <v>80</v>
      </c>
    </row>
    <row r="593" spans="1:3">
      <c r="A593" s="2">
        <v>84.1</v>
      </c>
      <c r="B593" s="3">
        <v>0.93320000000000003</v>
      </c>
      <c r="C593" s="7">
        <v>80</v>
      </c>
    </row>
    <row r="594" spans="1:3">
      <c r="A594" s="2">
        <v>84.2</v>
      </c>
      <c r="B594" s="3">
        <v>0.9325</v>
      </c>
      <c r="C594" s="7">
        <v>80</v>
      </c>
    </row>
    <row r="595" spans="1:3">
      <c r="A595" s="2">
        <v>84.3</v>
      </c>
      <c r="B595" s="3">
        <v>0.93189999999999995</v>
      </c>
      <c r="C595" s="7">
        <v>80</v>
      </c>
    </row>
    <row r="596" spans="1:3">
      <c r="A596" s="2">
        <v>84.4</v>
      </c>
      <c r="B596" s="3">
        <v>0.93120000000000003</v>
      </c>
      <c r="C596" s="7">
        <v>80</v>
      </c>
    </row>
    <row r="597" spans="1:3">
      <c r="A597" s="2">
        <v>84.5</v>
      </c>
      <c r="B597" s="3">
        <v>0.93059999999999998</v>
      </c>
      <c r="C597" s="7">
        <v>80</v>
      </c>
    </row>
    <row r="598" spans="1:3">
      <c r="A598" s="2">
        <v>84.6</v>
      </c>
      <c r="B598" s="3">
        <v>0.92989999999999995</v>
      </c>
      <c r="C598" s="7">
        <v>80</v>
      </c>
    </row>
    <row r="599" spans="1:3">
      <c r="A599" s="2">
        <v>84.7</v>
      </c>
      <c r="B599" s="3">
        <v>0.92930000000000001</v>
      </c>
      <c r="C599" s="7">
        <v>80</v>
      </c>
    </row>
    <row r="600" spans="1:3">
      <c r="A600" s="2">
        <v>84.8</v>
      </c>
      <c r="B600" s="3">
        <v>0.92869999999999997</v>
      </c>
      <c r="C600" s="7">
        <v>80</v>
      </c>
    </row>
    <row r="601" spans="1:3">
      <c r="A601" s="2">
        <v>84.9</v>
      </c>
      <c r="B601" s="3">
        <v>0.92800000000000005</v>
      </c>
      <c r="C601" s="7">
        <v>80</v>
      </c>
    </row>
    <row r="602" spans="1:3">
      <c r="A602" s="2">
        <v>85</v>
      </c>
      <c r="B602" s="3">
        <v>0.9274</v>
      </c>
      <c r="C602" s="7">
        <v>85</v>
      </c>
    </row>
    <row r="603" spans="1:3">
      <c r="A603" s="2">
        <v>85.1</v>
      </c>
      <c r="B603" s="3">
        <v>0.92679999999999996</v>
      </c>
      <c r="C603" s="7">
        <v>85</v>
      </c>
    </row>
    <row r="604" spans="1:3">
      <c r="A604" s="2">
        <v>85.2</v>
      </c>
      <c r="B604" s="3">
        <v>0.92610000000000003</v>
      </c>
      <c r="C604" s="7">
        <v>85</v>
      </c>
    </row>
    <row r="605" spans="1:3">
      <c r="A605" s="2">
        <v>85.3</v>
      </c>
      <c r="B605" s="3">
        <v>0.92549999999999999</v>
      </c>
      <c r="C605" s="7">
        <v>85</v>
      </c>
    </row>
    <row r="606" spans="1:3">
      <c r="A606" s="2">
        <v>85.4</v>
      </c>
      <c r="B606" s="3">
        <v>0.92490000000000006</v>
      </c>
      <c r="C606" s="7">
        <v>85</v>
      </c>
    </row>
    <row r="607" spans="1:3">
      <c r="A607" s="2">
        <v>85.5</v>
      </c>
      <c r="B607" s="3">
        <v>0.92430000000000001</v>
      </c>
      <c r="C607" s="7">
        <v>85</v>
      </c>
    </row>
    <row r="608" spans="1:3">
      <c r="A608" s="2">
        <v>85.6</v>
      </c>
      <c r="B608" s="3">
        <v>0.92359999999999998</v>
      </c>
      <c r="C608" s="7">
        <v>85</v>
      </c>
    </row>
    <row r="609" spans="1:3">
      <c r="A609" s="2">
        <v>85.7</v>
      </c>
      <c r="B609" s="3">
        <v>0.92300000000000004</v>
      </c>
      <c r="C609" s="7">
        <v>85</v>
      </c>
    </row>
    <row r="610" spans="1:3">
      <c r="A610" s="2">
        <v>85.8</v>
      </c>
      <c r="B610" s="3">
        <v>0.9224</v>
      </c>
      <c r="C610" s="7">
        <v>85</v>
      </c>
    </row>
    <row r="611" spans="1:3">
      <c r="A611" s="2">
        <v>85.9</v>
      </c>
      <c r="B611" s="3">
        <v>0.92179999999999995</v>
      </c>
      <c r="C611" s="7">
        <v>85</v>
      </c>
    </row>
    <row r="612" spans="1:3">
      <c r="A612" s="2">
        <v>86</v>
      </c>
      <c r="B612" s="3">
        <v>0.92110000000000003</v>
      </c>
      <c r="C612" s="7">
        <v>85</v>
      </c>
    </row>
    <row r="613" spans="1:3">
      <c r="A613" s="2">
        <v>86.1</v>
      </c>
      <c r="B613" s="3">
        <v>0.92049999999999998</v>
      </c>
      <c r="C613" s="7">
        <v>85</v>
      </c>
    </row>
    <row r="614" spans="1:3">
      <c r="A614" s="2">
        <v>86.2</v>
      </c>
      <c r="B614" s="3">
        <v>0.91990000000000005</v>
      </c>
      <c r="C614" s="7">
        <v>85</v>
      </c>
    </row>
    <row r="615" spans="1:3">
      <c r="A615" s="2">
        <v>86.3</v>
      </c>
      <c r="B615" s="3">
        <v>0.91930000000000001</v>
      </c>
      <c r="C615" s="7">
        <v>85</v>
      </c>
    </row>
    <row r="616" spans="1:3">
      <c r="A616" s="2">
        <v>86.4</v>
      </c>
      <c r="B616" s="3">
        <v>0.91869999999999996</v>
      </c>
      <c r="C616" s="7">
        <v>85</v>
      </c>
    </row>
    <row r="617" spans="1:3">
      <c r="A617" s="2">
        <v>86.5</v>
      </c>
      <c r="B617" s="3">
        <v>0.91810000000000003</v>
      </c>
      <c r="C617" s="7">
        <v>85</v>
      </c>
    </row>
    <row r="618" spans="1:3">
      <c r="A618" s="2">
        <v>86.6</v>
      </c>
      <c r="B618" s="3">
        <v>0.91749999999999998</v>
      </c>
      <c r="C618" s="7">
        <v>85</v>
      </c>
    </row>
    <row r="619" spans="1:3">
      <c r="A619" s="2">
        <v>86.7</v>
      </c>
      <c r="B619" s="3">
        <v>0.91690000000000005</v>
      </c>
      <c r="C619" s="7">
        <v>85</v>
      </c>
    </row>
    <row r="620" spans="1:3">
      <c r="A620" s="2">
        <v>86.8</v>
      </c>
      <c r="B620" s="3">
        <v>0.91620000000000001</v>
      </c>
      <c r="C620" s="7">
        <v>85</v>
      </c>
    </row>
    <row r="621" spans="1:3">
      <c r="A621" s="2">
        <v>86.9</v>
      </c>
      <c r="B621" s="3">
        <v>0.91559999999999997</v>
      </c>
      <c r="C621" s="7">
        <v>85</v>
      </c>
    </row>
    <row r="622" spans="1:3">
      <c r="A622" s="2">
        <v>87</v>
      </c>
      <c r="B622" s="3">
        <v>0.91500000000000004</v>
      </c>
      <c r="C622" s="7">
        <v>85</v>
      </c>
    </row>
    <row r="623" spans="1:3">
      <c r="A623" s="2">
        <v>87.1</v>
      </c>
      <c r="B623" s="3">
        <v>0.91439999999999999</v>
      </c>
      <c r="C623" s="7">
        <v>85</v>
      </c>
    </row>
    <row r="624" spans="1:3">
      <c r="A624" s="2">
        <v>87.2</v>
      </c>
      <c r="B624" s="3">
        <v>0.91379999999999995</v>
      </c>
      <c r="C624" s="7">
        <v>85</v>
      </c>
    </row>
    <row r="625" spans="1:3">
      <c r="A625" s="2">
        <v>87.3</v>
      </c>
      <c r="B625" s="3">
        <v>0.91320000000000001</v>
      </c>
      <c r="C625" s="7">
        <v>85</v>
      </c>
    </row>
    <row r="626" spans="1:3">
      <c r="A626" s="2">
        <v>87.4</v>
      </c>
      <c r="B626" s="3">
        <v>0.91259999999999997</v>
      </c>
      <c r="C626" s="7">
        <v>85</v>
      </c>
    </row>
    <row r="627" spans="1:3">
      <c r="A627" s="2">
        <v>87.5</v>
      </c>
      <c r="B627" s="3">
        <v>0.91200000000000003</v>
      </c>
      <c r="C627" s="7">
        <v>85</v>
      </c>
    </row>
    <row r="628" spans="1:3">
      <c r="A628" s="2">
        <v>87.6</v>
      </c>
      <c r="B628" s="3">
        <v>0.91139999999999999</v>
      </c>
      <c r="C628" s="7">
        <v>85</v>
      </c>
    </row>
    <row r="629" spans="1:3">
      <c r="A629" s="2">
        <v>87.7</v>
      </c>
      <c r="B629" s="3">
        <v>0.91080000000000005</v>
      </c>
      <c r="C629" s="7">
        <v>85</v>
      </c>
    </row>
    <row r="630" spans="1:3">
      <c r="A630" s="2">
        <v>87.8</v>
      </c>
      <c r="B630" s="3">
        <v>0.9103</v>
      </c>
      <c r="C630" s="7">
        <v>85</v>
      </c>
    </row>
    <row r="631" spans="1:3">
      <c r="A631" s="2">
        <v>87.9</v>
      </c>
      <c r="B631" s="3">
        <v>0.90969999999999995</v>
      </c>
      <c r="C631" s="7">
        <v>85</v>
      </c>
    </row>
    <row r="632" spans="1:3">
      <c r="A632" s="2">
        <v>88</v>
      </c>
      <c r="B632" s="3">
        <v>0.90910000000000002</v>
      </c>
      <c r="C632" s="7">
        <v>85</v>
      </c>
    </row>
    <row r="633" spans="1:3">
      <c r="A633" s="2">
        <v>88.1</v>
      </c>
      <c r="B633" s="3">
        <v>0.90849999999999997</v>
      </c>
      <c r="C633" s="7">
        <v>85</v>
      </c>
    </row>
    <row r="634" spans="1:3">
      <c r="A634" s="2">
        <v>88.2</v>
      </c>
      <c r="B634" s="3">
        <v>0.90790000000000004</v>
      </c>
      <c r="C634" s="7">
        <v>85</v>
      </c>
    </row>
    <row r="635" spans="1:3">
      <c r="A635" s="2">
        <v>88.3</v>
      </c>
      <c r="B635" s="3">
        <v>0.9073</v>
      </c>
      <c r="C635" s="7">
        <v>85</v>
      </c>
    </row>
    <row r="636" spans="1:3">
      <c r="A636" s="2">
        <v>88.4</v>
      </c>
      <c r="B636" s="3">
        <v>0.90669999999999995</v>
      </c>
      <c r="C636" s="7">
        <v>85</v>
      </c>
    </row>
    <row r="637" spans="1:3">
      <c r="A637" s="2">
        <v>88.5</v>
      </c>
      <c r="B637" s="3">
        <v>0.90610000000000002</v>
      </c>
      <c r="C637" s="7">
        <v>85</v>
      </c>
    </row>
    <row r="638" spans="1:3">
      <c r="A638" s="2">
        <v>88.6</v>
      </c>
      <c r="B638" s="3">
        <v>0.90559999999999996</v>
      </c>
      <c r="C638" s="7">
        <v>85</v>
      </c>
    </row>
    <row r="639" spans="1:3">
      <c r="A639" s="2">
        <v>88.7</v>
      </c>
      <c r="B639" s="3">
        <v>0.90500000000000003</v>
      </c>
      <c r="C639" s="7">
        <v>85</v>
      </c>
    </row>
    <row r="640" spans="1:3">
      <c r="A640" s="2">
        <v>88.8</v>
      </c>
      <c r="B640" s="3">
        <v>0.90439999999999998</v>
      </c>
      <c r="C640" s="7">
        <v>85</v>
      </c>
    </row>
    <row r="641" spans="1:3">
      <c r="A641" s="2">
        <v>88.9</v>
      </c>
      <c r="B641" s="3">
        <v>0.90380000000000005</v>
      </c>
      <c r="C641" s="7">
        <v>85</v>
      </c>
    </row>
    <row r="642" spans="1:3">
      <c r="A642" s="2">
        <v>89</v>
      </c>
      <c r="B642" s="3">
        <v>0.90329999999999999</v>
      </c>
      <c r="C642" s="7">
        <v>85</v>
      </c>
    </row>
    <row r="643" spans="1:3">
      <c r="A643" s="2">
        <v>89.1</v>
      </c>
      <c r="B643" s="3">
        <v>0.90269999999999995</v>
      </c>
      <c r="C643" s="7">
        <v>85</v>
      </c>
    </row>
    <row r="644" spans="1:3">
      <c r="A644" s="2">
        <v>89.2</v>
      </c>
      <c r="B644" s="3">
        <v>0.90210000000000001</v>
      </c>
      <c r="C644" s="7">
        <v>85</v>
      </c>
    </row>
    <row r="645" spans="1:3">
      <c r="A645" s="2">
        <v>89.3</v>
      </c>
      <c r="B645" s="3">
        <v>0.90149999999999997</v>
      </c>
      <c r="C645" s="7">
        <v>85</v>
      </c>
    </row>
    <row r="646" spans="1:3">
      <c r="A646" s="2">
        <v>89.4</v>
      </c>
      <c r="B646" s="3">
        <v>0.90100000000000002</v>
      </c>
      <c r="C646" s="7">
        <v>85</v>
      </c>
    </row>
    <row r="647" spans="1:3">
      <c r="A647" s="2">
        <v>89.5</v>
      </c>
      <c r="B647" s="3">
        <v>0.90039999999999998</v>
      </c>
      <c r="C647" s="7">
        <v>85</v>
      </c>
    </row>
    <row r="648" spans="1:3">
      <c r="A648" s="2">
        <v>89.6</v>
      </c>
      <c r="B648" s="3">
        <v>0.89980000000000004</v>
      </c>
      <c r="C648" s="7">
        <v>85</v>
      </c>
    </row>
    <row r="649" spans="1:3">
      <c r="A649" s="2">
        <v>89.7</v>
      </c>
      <c r="B649" s="3">
        <v>0.89929999999999999</v>
      </c>
      <c r="C649" s="7">
        <v>85</v>
      </c>
    </row>
    <row r="650" spans="1:3">
      <c r="A650" s="2">
        <v>89.8</v>
      </c>
      <c r="B650" s="3">
        <v>0.89870000000000005</v>
      </c>
      <c r="C650" s="7">
        <v>85</v>
      </c>
    </row>
    <row r="651" spans="1:3">
      <c r="A651" s="2">
        <v>89.9</v>
      </c>
      <c r="B651" s="3">
        <v>0.89810000000000001</v>
      </c>
      <c r="C651" s="7">
        <v>85</v>
      </c>
    </row>
    <row r="652" spans="1:3">
      <c r="A652" s="2">
        <v>90</v>
      </c>
      <c r="B652" s="3">
        <v>0.89759999999999995</v>
      </c>
      <c r="C652" s="7">
        <v>90</v>
      </c>
    </row>
    <row r="653" spans="1:3">
      <c r="A653" s="2">
        <v>90.1</v>
      </c>
      <c r="B653" s="3">
        <v>0.89700000000000002</v>
      </c>
      <c r="C653" s="7">
        <v>90</v>
      </c>
    </row>
    <row r="654" spans="1:3">
      <c r="A654" s="2">
        <v>90.2</v>
      </c>
      <c r="B654" s="3">
        <v>0.89639999999999997</v>
      </c>
      <c r="C654" s="7">
        <v>90</v>
      </c>
    </row>
    <row r="655" spans="1:3">
      <c r="A655" s="2">
        <v>90.3</v>
      </c>
      <c r="B655" s="3">
        <v>0.89590000000000003</v>
      </c>
      <c r="C655" s="7">
        <v>90</v>
      </c>
    </row>
    <row r="656" spans="1:3">
      <c r="A656" s="2">
        <v>90.4</v>
      </c>
      <c r="B656" s="3">
        <v>0.89529999999999998</v>
      </c>
      <c r="C656" s="7">
        <v>90</v>
      </c>
    </row>
    <row r="657" spans="1:3">
      <c r="A657" s="2">
        <v>90.5</v>
      </c>
      <c r="B657" s="3">
        <v>0.89480000000000004</v>
      </c>
      <c r="C657" s="7">
        <v>90</v>
      </c>
    </row>
    <row r="658" spans="1:3">
      <c r="A658" s="2">
        <v>90.6</v>
      </c>
      <c r="B658" s="3">
        <v>0.89419999999999999</v>
      </c>
      <c r="C658" s="7">
        <v>90</v>
      </c>
    </row>
    <row r="659" spans="1:3">
      <c r="A659" s="2">
        <v>90.7</v>
      </c>
      <c r="B659" s="3">
        <v>0.89370000000000005</v>
      </c>
      <c r="C659" s="7">
        <v>90</v>
      </c>
    </row>
    <row r="660" spans="1:3">
      <c r="A660" s="2">
        <v>90.8</v>
      </c>
      <c r="B660" s="3">
        <v>0.8931</v>
      </c>
      <c r="C660" s="7">
        <v>90</v>
      </c>
    </row>
    <row r="661" spans="1:3">
      <c r="A661" s="2">
        <v>90.9</v>
      </c>
      <c r="B661" s="3">
        <v>0.89259999999999995</v>
      </c>
      <c r="C661" s="7">
        <v>90</v>
      </c>
    </row>
    <row r="662" spans="1:3">
      <c r="A662" s="2">
        <v>91</v>
      </c>
      <c r="B662" s="3">
        <v>0.89200000000000002</v>
      </c>
      <c r="C662" s="7">
        <v>90</v>
      </c>
    </row>
    <row r="663" spans="1:3">
      <c r="A663" s="2">
        <v>91.1</v>
      </c>
      <c r="B663" s="3">
        <v>0.89149999999999996</v>
      </c>
      <c r="C663" s="7">
        <v>90</v>
      </c>
    </row>
    <row r="664" spans="1:3">
      <c r="A664" s="2">
        <v>91.2</v>
      </c>
      <c r="B664" s="3">
        <v>0.89090000000000003</v>
      </c>
      <c r="C664" s="7">
        <v>90</v>
      </c>
    </row>
    <row r="665" spans="1:3">
      <c r="A665" s="2">
        <v>91.3</v>
      </c>
      <c r="B665" s="3">
        <v>0.89039999999999997</v>
      </c>
      <c r="C665" s="7">
        <v>90</v>
      </c>
    </row>
    <row r="666" spans="1:3">
      <c r="A666" s="2">
        <v>91.4</v>
      </c>
      <c r="B666" s="3">
        <v>0.88980000000000004</v>
      </c>
      <c r="C666" s="7">
        <v>90</v>
      </c>
    </row>
    <row r="667" spans="1:3">
      <c r="A667" s="2">
        <v>91.5</v>
      </c>
      <c r="B667" s="3">
        <v>0.88929999999999998</v>
      </c>
      <c r="C667" s="7">
        <v>90</v>
      </c>
    </row>
    <row r="668" spans="1:3">
      <c r="A668" s="2">
        <v>91.6</v>
      </c>
      <c r="B668" s="3">
        <v>0.88870000000000005</v>
      </c>
      <c r="C668" s="7">
        <v>90</v>
      </c>
    </row>
    <row r="669" spans="1:3">
      <c r="A669" s="2">
        <v>91.7</v>
      </c>
      <c r="B669" s="3">
        <v>0.88819999999999999</v>
      </c>
      <c r="C669" s="7">
        <v>90</v>
      </c>
    </row>
    <row r="670" spans="1:3">
      <c r="A670" s="2">
        <v>91.8</v>
      </c>
      <c r="B670" s="3">
        <v>0.88770000000000004</v>
      </c>
      <c r="C670" s="7">
        <v>90</v>
      </c>
    </row>
    <row r="671" spans="1:3">
      <c r="A671" s="2">
        <v>91.9</v>
      </c>
      <c r="B671" s="3">
        <v>0.8871</v>
      </c>
      <c r="C671" s="7">
        <v>90</v>
      </c>
    </row>
    <row r="672" spans="1:3">
      <c r="A672" s="2">
        <v>92</v>
      </c>
      <c r="B672" s="3">
        <v>0.88660000000000005</v>
      </c>
      <c r="C672" s="7">
        <v>90</v>
      </c>
    </row>
    <row r="673" spans="1:3">
      <c r="A673" s="2">
        <v>92.1</v>
      </c>
      <c r="B673" s="3">
        <v>0.8861</v>
      </c>
      <c r="C673" s="7">
        <v>90</v>
      </c>
    </row>
    <row r="674" spans="1:3">
      <c r="A674" s="2">
        <v>92.2</v>
      </c>
      <c r="B674" s="3">
        <v>0.88549999999999995</v>
      </c>
      <c r="C674" s="7">
        <v>90</v>
      </c>
    </row>
    <row r="675" spans="1:3">
      <c r="A675" s="2">
        <v>92.3</v>
      </c>
      <c r="B675" s="3">
        <v>0.88500000000000001</v>
      </c>
      <c r="C675" s="7">
        <v>90</v>
      </c>
    </row>
    <row r="676" spans="1:3">
      <c r="A676" s="2">
        <v>92.4</v>
      </c>
      <c r="B676" s="3">
        <v>0.88439999999999996</v>
      </c>
      <c r="C676" s="7">
        <v>90</v>
      </c>
    </row>
    <row r="677" spans="1:3">
      <c r="A677" s="2">
        <v>92.5</v>
      </c>
      <c r="B677" s="3">
        <v>0.88390000000000002</v>
      </c>
      <c r="C677" s="7">
        <v>90</v>
      </c>
    </row>
    <row r="678" spans="1:3">
      <c r="A678" s="2">
        <v>92.6</v>
      </c>
      <c r="B678" s="3">
        <v>0.88339999999999996</v>
      </c>
      <c r="C678" s="7">
        <v>90</v>
      </c>
    </row>
    <row r="679" spans="1:3">
      <c r="A679" s="2">
        <v>92.7</v>
      </c>
      <c r="B679" s="3">
        <v>0.88290000000000002</v>
      </c>
      <c r="C679" s="7">
        <v>90</v>
      </c>
    </row>
    <row r="680" spans="1:3">
      <c r="A680" s="2">
        <v>92.8</v>
      </c>
      <c r="B680" s="3">
        <v>0.88229999999999997</v>
      </c>
      <c r="C680" s="7">
        <v>90</v>
      </c>
    </row>
    <row r="681" spans="1:3">
      <c r="A681" s="2">
        <v>92.9</v>
      </c>
      <c r="B681" s="3">
        <v>0.88180000000000003</v>
      </c>
      <c r="C681" s="7">
        <v>90</v>
      </c>
    </row>
    <row r="682" spans="1:3">
      <c r="A682" s="2">
        <v>93</v>
      </c>
      <c r="B682" s="3">
        <v>0.88129999999999997</v>
      </c>
      <c r="C682" s="7">
        <v>90</v>
      </c>
    </row>
    <row r="683" spans="1:3">
      <c r="A683" s="2">
        <v>93.1</v>
      </c>
      <c r="B683" s="3">
        <v>0.88080000000000003</v>
      </c>
      <c r="C683" s="7">
        <v>90</v>
      </c>
    </row>
    <row r="684" spans="1:3">
      <c r="A684" s="2">
        <v>93.2</v>
      </c>
      <c r="B684" s="3">
        <v>0.88019999999999998</v>
      </c>
      <c r="C684" s="7">
        <v>90</v>
      </c>
    </row>
    <row r="685" spans="1:3">
      <c r="A685" s="2">
        <v>93.3</v>
      </c>
      <c r="B685" s="3">
        <v>0.87970000000000004</v>
      </c>
      <c r="C685" s="7">
        <v>90</v>
      </c>
    </row>
    <row r="686" spans="1:3">
      <c r="A686" s="2">
        <v>93.4</v>
      </c>
      <c r="B686" s="3">
        <v>0.87919999999999998</v>
      </c>
      <c r="C686" s="7">
        <v>90</v>
      </c>
    </row>
    <row r="687" spans="1:3">
      <c r="A687" s="2">
        <v>93.5</v>
      </c>
      <c r="B687" s="3">
        <v>0.87870000000000004</v>
      </c>
      <c r="C687" s="7">
        <v>90</v>
      </c>
    </row>
    <row r="688" spans="1:3">
      <c r="A688" s="2">
        <v>93.6</v>
      </c>
      <c r="B688" s="3">
        <v>0.87809999999999999</v>
      </c>
      <c r="C688" s="7">
        <v>90</v>
      </c>
    </row>
    <row r="689" spans="1:3">
      <c r="A689" s="2">
        <v>93.7</v>
      </c>
      <c r="B689" s="3">
        <v>0.87760000000000005</v>
      </c>
      <c r="C689" s="7">
        <v>90</v>
      </c>
    </row>
    <row r="690" spans="1:3">
      <c r="A690" s="2">
        <v>93.8</v>
      </c>
      <c r="B690" s="3">
        <v>0.87709999999999999</v>
      </c>
      <c r="C690" s="7">
        <v>90</v>
      </c>
    </row>
    <row r="691" spans="1:3">
      <c r="A691" s="2">
        <v>93.9</v>
      </c>
      <c r="B691" s="3">
        <v>0.87660000000000005</v>
      </c>
      <c r="C691" s="7">
        <v>90</v>
      </c>
    </row>
    <row r="692" spans="1:3">
      <c r="A692" s="2">
        <v>94</v>
      </c>
      <c r="B692" s="3">
        <v>0.87609999999999999</v>
      </c>
      <c r="C692" s="7">
        <v>90</v>
      </c>
    </row>
    <row r="693" spans="1:3">
      <c r="A693" s="2">
        <v>94.1</v>
      </c>
      <c r="B693" s="3">
        <v>0.87560000000000004</v>
      </c>
      <c r="C693" s="7">
        <v>90</v>
      </c>
    </row>
    <row r="694" spans="1:3">
      <c r="A694" s="2">
        <v>94.2</v>
      </c>
      <c r="B694" s="3">
        <v>0.87509999999999999</v>
      </c>
      <c r="C694" s="7">
        <v>90</v>
      </c>
    </row>
    <row r="695" spans="1:3">
      <c r="A695" s="2">
        <v>94.3</v>
      </c>
      <c r="B695" s="3">
        <v>0.87460000000000004</v>
      </c>
      <c r="C695" s="7">
        <v>90</v>
      </c>
    </row>
    <row r="696" spans="1:3">
      <c r="A696" s="2">
        <v>94.4</v>
      </c>
      <c r="B696" s="3">
        <v>0.874</v>
      </c>
      <c r="C696" s="7">
        <v>90</v>
      </c>
    </row>
    <row r="697" spans="1:3">
      <c r="A697" s="2">
        <v>94.5</v>
      </c>
      <c r="B697" s="3">
        <v>0.87350000000000005</v>
      </c>
      <c r="C697" s="7">
        <v>90</v>
      </c>
    </row>
    <row r="698" spans="1:3">
      <c r="A698" s="2">
        <v>94.6</v>
      </c>
      <c r="B698" s="3">
        <v>0.873</v>
      </c>
      <c r="C698" s="7">
        <v>90</v>
      </c>
    </row>
    <row r="699" spans="1:3">
      <c r="A699" s="2">
        <v>94.7</v>
      </c>
      <c r="B699" s="3">
        <v>0.87250000000000005</v>
      </c>
      <c r="C699" s="7">
        <v>90</v>
      </c>
    </row>
    <row r="700" spans="1:3">
      <c r="A700" s="2">
        <v>94.8</v>
      </c>
      <c r="B700" s="3">
        <v>0.872</v>
      </c>
      <c r="C700" s="7">
        <v>90</v>
      </c>
    </row>
    <row r="701" spans="1:3">
      <c r="A701" s="2">
        <v>94.9</v>
      </c>
      <c r="B701" s="3">
        <v>0.87150000000000005</v>
      </c>
      <c r="C701" s="7">
        <v>90</v>
      </c>
    </row>
    <row r="702" spans="1:3">
      <c r="A702" s="2">
        <v>95</v>
      </c>
      <c r="B702" s="3">
        <v>0.871</v>
      </c>
      <c r="C702" s="7">
        <f>C652+5</f>
        <v>95</v>
      </c>
    </row>
    <row r="703" spans="1:3">
      <c r="A703" s="2">
        <v>95.1</v>
      </c>
      <c r="B703" s="3">
        <v>0.87050000000000005</v>
      </c>
      <c r="C703" s="7">
        <f t="shared" ref="C703:C766" si="1">C653+5</f>
        <v>95</v>
      </c>
    </row>
    <row r="704" spans="1:3">
      <c r="A704" s="2">
        <v>95.2</v>
      </c>
      <c r="B704" s="3">
        <v>0.87</v>
      </c>
      <c r="C704" s="7">
        <f t="shared" si="1"/>
        <v>95</v>
      </c>
    </row>
    <row r="705" spans="1:3">
      <c r="A705" s="2">
        <v>95.3</v>
      </c>
      <c r="B705" s="3">
        <v>0.86950000000000005</v>
      </c>
      <c r="C705" s="7">
        <f t="shared" si="1"/>
        <v>95</v>
      </c>
    </row>
    <row r="706" spans="1:3">
      <c r="A706" s="2">
        <v>95.4</v>
      </c>
      <c r="B706" s="3">
        <v>0.86899999999999999</v>
      </c>
      <c r="C706" s="7">
        <f t="shared" si="1"/>
        <v>95</v>
      </c>
    </row>
    <row r="707" spans="1:3">
      <c r="A707" s="2">
        <v>95.5</v>
      </c>
      <c r="B707" s="3">
        <v>0.86850000000000005</v>
      </c>
      <c r="C707" s="7">
        <f t="shared" si="1"/>
        <v>95</v>
      </c>
    </row>
    <row r="708" spans="1:3">
      <c r="A708" s="2">
        <v>95.6</v>
      </c>
      <c r="B708" s="3">
        <v>0.86799999999999999</v>
      </c>
      <c r="C708" s="7">
        <f t="shared" si="1"/>
        <v>95</v>
      </c>
    </row>
    <row r="709" spans="1:3">
      <c r="A709" s="2">
        <v>95.7</v>
      </c>
      <c r="B709" s="3">
        <v>0.86750000000000005</v>
      </c>
      <c r="C709" s="7">
        <f t="shared" si="1"/>
        <v>95</v>
      </c>
    </row>
    <row r="710" spans="1:3">
      <c r="A710" s="2">
        <v>95.8</v>
      </c>
      <c r="B710" s="3">
        <v>0.86699999999999999</v>
      </c>
      <c r="C710" s="7">
        <f t="shared" si="1"/>
        <v>95</v>
      </c>
    </row>
    <row r="711" spans="1:3">
      <c r="A711" s="2">
        <v>95.9</v>
      </c>
      <c r="B711" s="3">
        <v>0.86650000000000005</v>
      </c>
      <c r="C711" s="7">
        <f t="shared" si="1"/>
        <v>95</v>
      </c>
    </row>
    <row r="712" spans="1:3">
      <c r="A712" s="2">
        <v>96</v>
      </c>
      <c r="B712" s="3">
        <v>0.86599999999999999</v>
      </c>
      <c r="C712" s="7">
        <f t="shared" si="1"/>
        <v>95</v>
      </c>
    </row>
    <row r="713" spans="1:3">
      <c r="A713" s="2">
        <v>96.1</v>
      </c>
      <c r="B713" s="3">
        <v>0.86550000000000005</v>
      </c>
      <c r="C713" s="7">
        <f t="shared" si="1"/>
        <v>95</v>
      </c>
    </row>
    <row r="714" spans="1:3">
      <c r="A714" s="2">
        <v>96.2</v>
      </c>
      <c r="B714" s="3">
        <v>0.86509999999999998</v>
      </c>
      <c r="C714" s="7">
        <f t="shared" si="1"/>
        <v>95</v>
      </c>
    </row>
    <row r="715" spans="1:3">
      <c r="A715" s="2">
        <v>96.3</v>
      </c>
      <c r="B715" s="3">
        <v>0.86460000000000004</v>
      </c>
      <c r="C715" s="7">
        <f t="shared" si="1"/>
        <v>95</v>
      </c>
    </row>
    <row r="716" spans="1:3">
      <c r="A716" s="2">
        <v>96.4</v>
      </c>
      <c r="B716" s="3">
        <v>0.86409999999999998</v>
      </c>
      <c r="C716" s="7">
        <f t="shared" si="1"/>
        <v>95</v>
      </c>
    </row>
    <row r="717" spans="1:3">
      <c r="A717" s="2">
        <v>96.5</v>
      </c>
      <c r="B717" s="3">
        <v>0.86360000000000003</v>
      </c>
      <c r="C717" s="7">
        <f t="shared" si="1"/>
        <v>95</v>
      </c>
    </row>
    <row r="718" spans="1:3">
      <c r="A718" s="2">
        <v>96.6</v>
      </c>
      <c r="B718" s="3">
        <v>0.86309999999999998</v>
      </c>
      <c r="C718" s="7">
        <f t="shared" si="1"/>
        <v>95</v>
      </c>
    </row>
    <row r="719" spans="1:3">
      <c r="A719" s="2">
        <v>96.7</v>
      </c>
      <c r="B719" s="3">
        <v>0.86260000000000003</v>
      </c>
      <c r="C719" s="7">
        <f t="shared" si="1"/>
        <v>95</v>
      </c>
    </row>
    <row r="720" spans="1:3">
      <c r="A720" s="2">
        <v>96.8</v>
      </c>
      <c r="B720" s="3">
        <v>0.86209999999999998</v>
      </c>
      <c r="C720" s="7">
        <f t="shared" si="1"/>
        <v>95</v>
      </c>
    </row>
    <row r="721" spans="1:3">
      <c r="A721" s="2">
        <v>96.9</v>
      </c>
      <c r="B721" s="3">
        <v>0.86160000000000003</v>
      </c>
      <c r="C721" s="7">
        <f t="shared" si="1"/>
        <v>95</v>
      </c>
    </row>
    <row r="722" spans="1:3">
      <c r="A722" s="2">
        <v>97</v>
      </c>
      <c r="B722" s="3">
        <v>0.86119999999999997</v>
      </c>
      <c r="C722" s="7">
        <f t="shared" si="1"/>
        <v>95</v>
      </c>
    </row>
    <row r="723" spans="1:3">
      <c r="A723" s="2">
        <v>97.1</v>
      </c>
      <c r="B723" s="3">
        <v>0.86070000000000002</v>
      </c>
      <c r="C723" s="7">
        <f t="shared" si="1"/>
        <v>95</v>
      </c>
    </row>
    <row r="724" spans="1:3">
      <c r="A724" s="2">
        <v>97.2</v>
      </c>
      <c r="B724" s="3">
        <v>0.86019999999999996</v>
      </c>
      <c r="C724" s="7">
        <f t="shared" si="1"/>
        <v>95</v>
      </c>
    </row>
    <row r="725" spans="1:3">
      <c r="A725" s="2">
        <v>97.3</v>
      </c>
      <c r="B725" s="3">
        <v>0.85970000000000002</v>
      </c>
      <c r="C725" s="7">
        <f t="shared" si="1"/>
        <v>95</v>
      </c>
    </row>
    <row r="726" spans="1:3">
      <c r="A726" s="2">
        <v>97.4</v>
      </c>
      <c r="B726" s="3">
        <v>0.85919999999999996</v>
      </c>
      <c r="C726" s="7">
        <f t="shared" si="1"/>
        <v>95</v>
      </c>
    </row>
    <row r="727" spans="1:3">
      <c r="A727" s="2">
        <v>97.5</v>
      </c>
      <c r="B727" s="3">
        <v>0.85880000000000001</v>
      </c>
      <c r="C727" s="7">
        <f t="shared" si="1"/>
        <v>95</v>
      </c>
    </row>
    <row r="728" spans="1:3">
      <c r="A728" s="2">
        <v>97.6</v>
      </c>
      <c r="B728" s="3">
        <v>0.85829999999999995</v>
      </c>
      <c r="C728" s="7">
        <f t="shared" si="1"/>
        <v>95</v>
      </c>
    </row>
    <row r="729" spans="1:3">
      <c r="A729" s="2">
        <v>97.7</v>
      </c>
      <c r="B729" s="3">
        <v>0.85780000000000001</v>
      </c>
      <c r="C729" s="7">
        <f t="shared" si="1"/>
        <v>95</v>
      </c>
    </row>
    <row r="730" spans="1:3">
      <c r="A730" s="2">
        <v>97.8</v>
      </c>
      <c r="B730" s="3">
        <v>0.85729999999999995</v>
      </c>
      <c r="C730" s="7">
        <f t="shared" si="1"/>
        <v>95</v>
      </c>
    </row>
    <row r="731" spans="1:3">
      <c r="A731" s="2">
        <v>97.9</v>
      </c>
      <c r="B731" s="3">
        <v>0.8569</v>
      </c>
      <c r="C731" s="7">
        <f t="shared" si="1"/>
        <v>95</v>
      </c>
    </row>
    <row r="732" spans="1:3">
      <c r="A732" s="2">
        <v>98</v>
      </c>
      <c r="B732" s="3">
        <v>0.85640000000000005</v>
      </c>
      <c r="C732" s="7">
        <f t="shared" si="1"/>
        <v>95</v>
      </c>
    </row>
    <row r="733" spans="1:3">
      <c r="A733" s="2">
        <v>98.1</v>
      </c>
      <c r="B733" s="3">
        <v>0.85589999999999999</v>
      </c>
      <c r="C733" s="7">
        <f t="shared" si="1"/>
        <v>95</v>
      </c>
    </row>
    <row r="734" spans="1:3">
      <c r="A734" s="2">
        <v>98.2</v>
      </c>
      <c r="B734" s="3">
        <v>0.85550000000000004</v>
      </c>
      <c r="C734" s="7">
        <f t="shared" si="1"/>
        <v>95</v>
      </c>
    </row>
    <row r="735" spans="1:3">
      <c r="A735" s="2">
        <v>98.3</v>
      </c>
      <c r="B735" s="3">
        <v>0.85499999999999998</v>
      </c>
      <c r="C735" s="7">
        <f t="shared" si="1"/>
        <v>95</v>
      </c>
    </row>
    <row r="736" spans="1:3">
      <c r="A736" s="2">
        <v>98.4</v>
      </c>
      <c r="B736" s="3">
        <v>0.85450000000000004</v>
      </c>
      <c r="C736" s="7">
        <f t="shared" si="1"/>
        <v>95</v>
      </c>
    </row>
    <row r="737" spans="1:3">
      <c r="A737" s="2">
        <v>98.5</v>
      </c>
      <c r="B737" s="3">
        <v>0.85399999999999998</v>
      </c>
      <c r="C737" s="7">
        <f t="shared" si="1"/>
        <v>95</v>
      </c>
    </row>
    <row r="738" spans="1:3">
      <c r="A738" s="2">
        <v>98.6</v>
      </c>
      <c r="B738" s="3">
        <v>0.85360000000000003</v>
      </c>
      <c r="C738" s="7">
        <f t="shared" si="1"/>
        <v>95</v>
      </c>
    </row>
    <row r="739" spans="1:3">
      <c r="A739" s="2">
        <v>98.7</v>
      </c>
      <c r="B739" s="3">
        <v>0.85309999999999997</v>
      </c>
      <c r="C739" s="7">
        <f t="shared" si="1"/>
        <v>95</v>
      </c>
    </row>
    <row r="740" spans="1:3">
      <c r="A740" s="2">
        <v>98.8</v>
      </c>
      <c r="B740" s="3">
        <v>0.85270000000000001</v>
      </c>
      <c r="C740" s="7">
        <f t="shared" si="1"/>
        <v>95</v>
      </c>
    </row>
    <row r="741" spans="1:3">
      <c r="A741" s="2">
        <v>98.9</v>
      </c>
      <c r="B741" s="3">
        <v>0.85219999999999996</v>
      </c>
      <c r="C741" s="7">
        <f t="shared" si="1"/>
        <v>95</v>
      </c>
    </row>
    <row r="742" spans="1:3">
      <c r="A742" s="2">
        <v>99</v>
      </c>
      <c r="B742" s="3">
        <v>0.85170000000000001</v>
      </c>
      <c r="C742" s="7">
        <f t="shared" si="1"/>
        <v>95</v>
      </c>
    </row>
    <row r="743" spans="1:3">
      <c r="A743" s="2">
        <v>99.1</v>
      </c>
      <c r="B743" s="3">
        <v>0.85129999999999995</v>
      </c>
      <c r="C743" s="7">
        <f t="shared" si="1"/>
        <v>95</v>
      </c>
    </row>
    <row r="744" spans="1:3">
      <c r="A744" s="2">
        <v>99.2</v>
      </c>
      <c r="B744" s="3">
        <v>0.8508</v>
      </c>
      <c r="C744" s="7">
        <f t="shared" si="1"/>
        <v>95</v>
      </c>
    </row>
    <row r="745" spans="1:3">
      <c r="A745" s="2">
        <v>99.3</v>
      </c>
      <c r="B745" s="3">
        <v>0.85029999999999994</v>
      </c>
      <c r="C745" s="7">
        <f t="shared" si="1"/>
        <v>95</v>
      </c>
    </row>
    <row r="746" spans="1:3">
      <c r="A746" s="2">
        <v>99.4</v>
      </c>
      <c r="B746" s="3">
        <v>0.84989999999999999</v>
      </c>
      <c r="C746" s="7">
        <f t="shared" si="1"/>
        <v>95</v>
      </c>
    </row>
    <row r="747" spans="1:3">
      <c r="A747" s="2">
        <v>99.5</v>
      </c>
      <c r="B747" s="3">
        <v>0.84940000000000004</v>
      </c>
      <c r="C747" s="7">
        <f t="shared" si="1"/>
        <v>95</v>
      </c>
    </row>
    <row r="748" spans="1:3">
      <c r="A748" s="2">
        <v>99.6</v>
      </c>
      <c r="B748" s="3">
        <v>0.84899999999999998</v>
      </c>
      <c r="C748" s="7">
        <f t="shared" si="1"/>
        <v>95</v>
      </c>
    </row>
    <row r="749" spans="1:3">
      <c r="A749" s="2">
        <v>99.7</v>
      </c>
      <c r="B749" s="3">
        <v>0.84850000000000003</v>
      </c>
      <c r="C749" s="7">
        <f t="shared" si="1"/>
        <v>95</v>
      </c>
    </row>
    <row r="750" spans="1:3">
      <c r="A750" s="2">
        <v>99.8</v>
      </c>
      <c r="B750" s="3">
        <v>0.84809999999999997</v>
      </c>
      <c r="C750" s="7">
        <f t="shared" si="1"/>
        <v>95</v>
      </c>
    </row>
    <row r="751" spans="1:3">
      <c r="A751" s="2">
        <v>99.9</v>
      </c>
      <c r="B751" s="3">
        <v>0.84760000000000002</v>
      </c>
      <c r="C751" s="7">
        <f t="shared" si="1"/>
        <v>95</v>
      </c>
    </row>
    <row r="752" spans="1:3">
      <c r="A752" s="2">
        <v>100</v>
      </c>
      <c r="B752" s="3">
        <v>0.84709999999999996</v>
      </c>
      <c r="C752" s="7">
        <f t="shared" si="1"/>
        <v>100</v>
      </c>
    </row>
    <row r="753" spans="1:3">
      <c r="A753" s="2">
        <v>100.1</v>
      </c>
      <c r="B753" s="3">
        <v>0.84670000000000001</v>
      </c>
      <c r="C753" s="7">
        <f t="shared" si="1"/>
        <v>100</v>
      </c>
    </row>
    <row r="754" spans="1:3">
      <c r="A754" s="2">
        <v>100.2</v>
      </c>
      <c r="B754" s="3">
        <v>0.84619999999999995</v>
      </c>
      <c r="C754" s="7">
        <f t="shared" si="1"/>
        <v>100</v>
      </c>
    </row>
    <row r="755" spans="1:3">
      <c r="A755" s="2">
        <v>100.3</v>
      </c>
      <c r="B755" s="3">
        <v>0.8458</v>
      </c>
      <c r="C755" s="7">
        <f t="shared" si="1"/>
        <v>100</v>
      </c>
    </row>
    <row r="756" spans="1:3">
      <c r="A756" s="2">
        <v>100.4</v>
      </c>
      <c r="B756" s="3">
        <v>0.84530000000000005</v>
      </c>
      <c r="C756" s="7">
        <f t="shared" si="1"/>
        <v>100</v>
      </c>
    </row>
    <row r="757" spans="1:3">
      <c r="A757" s="2">
        <v>100.5</v>
      </c>
      <c r="B757" s="3">
        <v>0.84489999999999998</v>
      </c>
      <c r="C757" s="7">
        <f t="shared" si="1"/>
        <v>100</v>
      </c>
    </row>
    <row r="758" spans="1:3">
      <c r="A758" s="2">
        <v>100.6</v>
      </c>
      <c r="B758" s="3">
        <v>0.84440000000000004</v>
      </c>
      <c r="C758" s="7">
        <f t="shared" si="1"/>
        <v>100</v>
      </c>
    </row>
    <row r="759" spans="1:3">
      <c r="A759" s="2">
        <v>100.7</v>
      </c>
      <c r="B759" s="3">
        <v>0.84399999999999997</v>
      </c>
      <c r="C759" s="7">
        <f t="shared" si="1"/>
        <v>100</v>
      </c>
    </row>
    <row r="760" spans="1:3">
      <c r="A760" s="2">
        <v>100.8</v>
      </c>
      <c r="B760" s="3">
        <v>0.84360000000000002</v>
      </c>
      <c r="C760" s="7">
        <f t="shared" si="1"/>
        <v>100</v>
      </c>
    </row>
    <row r="761" spans="1:3">
      <c r="A761" s="2">
        <v>100.9</v>
      </c>
      <c r="B761" s="3">
        <v>0.84309999999999996</v>
      </c>
      <c r="C761" s="7">
        <f t="shared" si="1"/>
        <v>100</v>
      </c>
    </row>
    <row r="762" spans="1:3">
      <c r="A762" s="2">
        <v>101</v>
      </c>
      <c r="B762" s="3">
        <v>0.8427</v>
      </c>
      <c r="C762" s="7">
        <f t="shared" si="1"/>
        <v>100</v>
      </c>
    </row>
    <row r="763" spans="1:3">
      <c r="A763" s="2">
        <v>101.1</v>
      </c>
      <c r="B763" s="3">
        <v>0.84219999999999995</v>
      </c>
      <c r="C763" s="7">
        <f t="shared" si="1"/>
        <v>100</v>
      </c>
    </row>
    <row r="764" spans="1:3">
      <c r="A764" s="2">
        <v>101.2</v>
      </c>
      <c r="B764" s="3">
        <v>0.84179999999999999</v>
      </c>
      <c r="C764" s="7">
        <f t="shared" si="1"/>
        <v>100</v>
      </c>
    </row>
    <row r="765" spans="1:3">
      <c r="A765" s="2">
        <v>101.3</v>
      </c>
      <c r="B765" s="3">
        <v>0.84130000000000005</v>
      </c>
      <c r="C765" s="7">
        <f t="shared" si="1"/>
        <v>100</v>
      </c>
    </row>
    <row r="766" spans="1:3">
      <c r="A766" s="2">
        <v>101.4</v>
      </c>
      <c r="B766" s="3">
        <v>0.84089999999999998</v>
      </c>
      <c r="C766" s="7">
        <f t="shared" si="1"/>
        <v>100</v>
      </c>
    </row>
    <row r="767" spans="1:3">
      <c r="A767" s="2">
        <v>101.5</v>
      </c>
      <c r="B767" s="3">
        <v>0.84050000000000002</v>
      </c>
      <c r="C767" s="7">
        <f t="shared" ref="C767:C830" si="2">C717+5</f>
        <v>100</v>
      </c>
    </row>
    <row r="768" spans="1:3">
      <c r="A768" s="2">
        <v>101.6</v>
      </c>
      <c r="B768" s="3">
        <v>0.84</v>
      </c>
      <c r="C768" s="7">
        <f t="shared" si="2"/>
        <v>100</v>
      </c>
    </row>
    <row r="769" spans="1:3">
      <c r="A769" s="2">
        <v>101.7</v>
      </c>
      <c r="B769" s="3">
        <v>0.83960000000000001</v>
      </c>
      <c r="C769" s="7">
        <f t="shared" si="2"/>
        <v>100</v>
      </c>
    </row>
    <row r="770" spans="1:3">
      <c r="A770" s="2">
        <v>101.8</v>
      </c>
      <c r="B770" s="3">
        <v>0.83909999999999996</v>
      </c>
      <c r="C770" s="7">
        <f t="shared" si="2"/>
        <v>100</v>
      </c>
    </row>
    <row r="771" spans="1:3">
      <c r="A771" s="2">
        <v>101.9</v>
      </c>
      <c r="B771" s="3">
        <v>0.8387</v>
      </c>
      <c r="C771" s="7">
        <f t="shared" si="2"/>
        <v>100</v>
      </c>
    </row>
    <row r="772" spans="1:3">
      <c r="A772" s="2">
        <v>102</v>
      </c>
      <c r="B772" s="3">
        <v>0.83830000000000005</v>
      </c>
      <c r="C772" s="7">
        <f t="shared" si="2"/>
        <v>100</v>
      </c>
    </row>
    <row r="773" spans="1:3">
      <c r="A773" s="2">
        <v>102.1</v>
      </c>
      <c r="B773" s="3">
        <v>0.83779999999999999</v>
      </c>
      <c r="C773" s="7">
        <f t="shared" si="2"/>
        <v>100</v>
      </c>
    </row>
    <row r="774" spans="1:3">
      <c r="A774" s="2">
        <v>102.2</v>
      </c>
      <c r="B774" s="3">
        <v>0.83740000000000003</v>
      </c>
      <c r="C774" s="7">
        <f t="shared" si="2"/>
        <v>100</v>
      </c>
    </row>
    <row r="775" spans="1:3">
      <c r="A775" s="2">
        <v>102.3</v>
      </c>
      <c r="B775" s="3">
        <v>0.83699999999999997</v>
      </c>
      <c r="C775" s="7">
        <f t="shared" si="2"/>
        <v>100</v>
      </c>
    </row>
    <row r="776" spans="1:3">
      <c r="A776" s="2">
        <v>102.4</v>
      </c>
      <c r="B776" s="3">
        <v>0.83650000000000002</v>
      </c>
      <c r="C776" s="7">
        <f t="shared" si="2"/>
        <v>100</v>
      </c>
    </row>
    <row r="777" spans="1:3">
      <c r="A777" s="2">
        <v>102.5</v>
      </c>
      <c r="B777" s="3">
        <v>0.83609999999999995</v>
      </c>
      <c r="C777" s="7">
        <f t="shared" si="2"/>
        <v>100</v>
      </c>
    </row>
    <row r="778" spans="1:3">
      <c r="A778" s="2">
        <v>102.6</v>
      </c>
      <c r="B778" s="3">
        <v>0.8357</v>
      </c>
      <c r="C778" s="7">
        <f t="shared" si="2"/>
        <v>100</v>
      </c>
    </row>
    <row r="779" spans="1:3">
      <c r="A779" s="2">
        <v>102.7</v>
      </c>
      <c r="B779" s="3">
        <v>0.83520000000000005</v>
      </c>
      <c r="C779" s="7">
        <f t="shared" si="2"/>
        <v>100</v>
      </c>
    </row>
    <row r="780" spans="1:3">
      <c r="A780" s="2">
        <v>102.8</v>
      </c>
      <c r="B780" s="3">
        <v>0.83479999999999999</v>
      </c>
      <c r="C780" s="7">
        <f t="shared" si="2"/>
        <v>100</v>
      </c>
    </row>
    <row r="781" spans="1:3">
      <c r="A781" s="2">
        <v>102.9</v>
      </c>
      <c r="B781" s="3">
        <v>0.83440000000000003</v>
      </c>
      <c r="C781" s="7">
        <f t="shared" si="2"/>
        <v>100</v>
      </c>
    </row>
    <row r="782" spans="1:3">
      <c r="A782" s="2">
        <v>103</v>
      </c>
      <c r="B782" s="3">
        <v>0.83399999999999996</v>
      </c>
      <c r="C782" s="7">
        <f t="shared" si="2"/>
        <v>100</v>
      </c>
    </row>
    <row r="783" spans="1:3">
      <c r="A783" s="2">
        <v>103.1</v>
      </c>
      <c r="B783" s="3">
        <v>0.83350000000000002</v>
      </c>
      <c r="C783" s="7">
        <f t="shared" si="2"/>
        <v>100</v>
      </c>
    </row>
    <row r="784" spans="1:3">
      <c r="A784" s="2">
        <v>103.2</v>
      </c>
      <c r="B784" s="3">
        <v>0.83309999999999995</v>
      </c>
      <c r="C784" s="7">
        <f t="shared" si="2"/>
        <v>100</v>
      </c>
    </row>
    <row r="785" spans="1:3">
      <c r="A785" s="2">
        <v>103.3</v>
      </c>
      <c r="B785" s="3">
        <v>0.8327</v>
      </c>
      <c r="C785" s="7">
        <f t="shared" si="2"/>
        <v>100</v>
      </c>
    </row>
    <row r="786" spans="1:3">
      <c r="A786" s="2">
        <v>103.4</v>
      </c>
      <c r="B786" s="3">
        <v>0.83220000000000005</v>
      </c>
      <c r="C786" s="7">
        <f t="shared" si="2"/>
        <v>100</v>
      </c>
    </row>
    <row r="787" spans="1:3">
      <c r="A787" s="2">
        <v>103.5</v>
      </c>
      <c r="B787" s="3">
        <v>0.83179999999999998</v>
      </c>
      <c r="C787" s="7">
        <f t="shared" si="2"/>
        <v>100</v>
      </c>
    </row>
    <row r="788" spans="1:3">
      <c r="A788" s="2">
        <v>103.6</v>
      </c>
      <c r="B788" s="3">
        <v>0.83140000000000003</v>
      </c>
      <c r="C788" s="7">
        <f t="shared" si="2"/>
        <v>100</v>
      </c>
    </row>
    <row r="789" spans="1:3">
      <c r="A789" s="2">
        <v>103.7</v>
      </c>
      <c r="B789" s="3">
        <v>0.83099999999999996</v>
      </c>
      <c r="C789" s="7">
        <f t="shared" si="2"/>
        <v>100</v>
      </c>
    </row>
    <row r="790" spans="1:3">
      <c r="A790" s="2">
        <v>103.8</v>
      </c>
      <c r="B790" s="3">
        <v>0.8306</v>
      </c>
      <c r="C790" s="7">
        <f t="shared" si="2"/>
        <v>100</v>
      </c>
    </row>
    <row r="791" spans="1:3">
      <c r="A791" s="2">
        <v>103.9</v>
      </c>
      <c r="B791" s="3">
        <v>0.83009999999999995</v>
      </c>
      <c r="C791" s="7">
        <f t="shared" si="2"/>
        <v>100</v>
      </c>
    </row>
    <row r="792" spans="1:3">
      <c r="A792" s="2">
        <v>104</v>
      </c>
      <c r="B792" s="3">
        <v>0.82969999999999999</v>
      </c>
      <c r="C792" s="7">
        <f t="shared" si="2"/>
        <v>100</v>
      </c>
    </row>
    <row r="793" spans="1:3">
      <c r="A793" s="2">
        <v>104.1</v>
      </c>
      <c r="B793" s="3">
        <v>0.82930000000000004</v>
      </c>
      <c r="C793" s="7">
        <f t="shared" si="2"/>
        <v>100</v>
      </c>
    </row>
    <row r="794" spans="1:3">
      <c r="A794" s="2">
        <v>104.2</v>
      </c>
      <c r="B794" s="3">
        <v>0.82889999999999997</v>
      </c>
      <c r="C794" s="7">
        <f t="shared" si="2"/>
        <v>100</v>
      </c>
    </row>
    <row r="795" spans="1:3">
      <c r="A795" s="2">
        <v>104.3</v>
      </c>
      <c r="B795" s="3">
        <v>0.82850000000000001</v>
      </c>
      <c r="C795" s="7">
        <f t="shared" si="2"/>
        <v>100</v>
      </c>
    </row>
    <row r="796" spans="1:3">
      <c r="A796" s="2">
        <v>104.4</v>
      </c>
      <c r="B796" s="3">
        <v>0.82809999999999995</v>
      </c>
      <c r="C796" s="7">
        <f t="shared" si="2"/>
        <v>100</v>
      </c>
    </row>
    <row r="797" spans="1:3">
      <c r="A797" s="2">
        <v>104.5</v>
      </c>
      <c r="B797" s="3">
        <v>0.8276</v>
      </c>
      <c r="C797" s="7">
        <f t="shared" si="2"/>
        <v>100</v>
      </c>
    </row>
    <row r="798" spans="1:3">
      <c r="A798" s="2">
        <v>104.6</v>
      </c>
      <c r="B798" s="3">
        <v>0.82720000000000005</v>
      </c>
      <c r="C798" s="7">
        <f t="shared" si="2"/>
        <v>100</v>
      </c>
    </row>
    <row r="799" spans="1:3">
      <c r="A799" s="2">
        <v>104.7</v>
      </c>
      <c r="B799" s="3">
        <v>0.82679999999999998</v>
      </c>
      <c r="C799" s="7">
        <f t="shared" si="2"/>
        <v>100</v>
      </c>
    </row>
    <row r="800" spans="1:3">
      <c r="A800" s="2">
        <v>104.8</v>
      </c>
      <c r="B800" s="3">
        <v>0.82640000000000002</v>
      </c>
      <c r="C800" s="7">
        <f t="shared" si="2"/>
        <v>100</v>
      </c>
    </row>
    <row r="801" spans="1:3">
      <c r="A801" s="2">
        <v>104.9</v>
      </c>
      <c r="B801" s="3">
        <v>0.82599999999999996</v>
      </c>
      <c r="C801" s="7">
        <f t="shared" si="2"/>
        <v>100</v>
      </c>
    </row>
    <row r="802" spans="1:3">
      <c r="A802" s="2">
        <v>105</v>
      </c>
      <c r="B802" s="3">
        <v>0.8256</v>
      </c>
      <c r="C802" s="7">
        <f t="shared" si="2"/>
        <v>105</v>
      </c>
    </row>
    <row r="803" spans="1:3">
      <c r="A803" s="2">
        <v>105.1</v>
      </c>
      <c r="B803" s="3">
        <v>0.82520000000000004</v>
      </c>
      <c r="C803" s="7">
        <f t="shared" si="2"/>
        <v>105</v>
      </c>
    </row>
    <row r="804" spans="1:3">
      <c r="A804" s="2">
        <v>105.2</v>
      </c>
      <c r="B804" s="3">
        <v>0.82469999999999999</v>
      </c>
      <c r="C804" s="7">
        <f t="shared" si="2"/>
        <v>105</v>
      </c>
    </row>
    <row r="805" spans="1:3">
      <c r="A805" s="2">
        <v>105.3</v>
      </c>
      <c r="B805" s="3">
        <v>0.82430000000000003</v>
      </c>
      <c r="C805" s="7">
        <f t="shared" si="2"/>
        <v>105</v>
      </c>
    </row>
    <row r="806" spans="1:3">
      <c r="A806" s="2">
        <v>105.4</v>
      </c>
      <c r="B806" s="3">
        <v>0.82389999999999997</v>
      </c>
      <c r="C806" s="7">
        <f t="shared" si="2"/>
        <v>105</v>
      </c>
    </row>
    <row r="807" spans="1:3">
      <c r="A807" s="2">
        <v>105.5</v>
      </c>
      <c r="B807" s="3">
        <v>0.82350000000000001</v>
      </c>
      <c r="C807" s="7">
        <f t="shared" si="2"/>
        <v>105</v>
      </c>
    </row>
    <row r="808" spans="1:3">
      <c r="A808" s="2">
        <v>105.6</v>
      </c>
      <c r="B808" s="3">
        <v>0.82310000000000005</v>
      </c>
      <c r="C808" s="7">
        <f t="shared" si="2"/>
        <v>105</v>
      </c>
    </row>
    <row r="809" spans="1:3">
      <c r="A809" s="2">
        <v>105.7</v>
      </c>
      <c r="B809" s="3">
        <v>0.82269999999999999</v>
      </c>
      <c r="C809" s="7">
        <f t="shared" si="2"/>
        <v>105</v>
      </c>
    </row>
    <row r="810" spans="1:3">
      <c r="A810" s="2">
        <v>105.8</v>
      </c>
      <c r="B810" s="3">
        <v>0.82230000000000003</v>
      </c>
      <c r="C810" s="7">
        <f t="shared" si="2"/>
        <v>105</v>
      </c>
    </row>
    <row r="811" spans="1:3">
      <c r="A811" s="2">
        <v>105.9</v>
      </c>
      <c r="B811" s="3">
        <v>0.82189999999999996</v>
      </c>
      <c r="C811" s="7">
        <f t="shared" si="2"/>
        <v>105</v>
      </c>
    </row>
    <row r="812" spans="1:3">
      <c r="A812" s="2">
        <v>106</v>
      </c>
      <c r="B812" s="3">
        <v>0.82150000000000001</v>
      </c>
      <c r="C812" s="7">
        <f t="shared" si="2"/>
        <v>105</v>
      </c>
    </row>
    <row r="813" spans="1:3">
      <c r="A813" s="2">
        <v>106.1</v>
      </c>
      <c r="B813" s="3">
        <v>0.82110000000000005</v>
      </c>
      <c r="C813" s="7">
        <f t="shared" si="2"/>
        <v>105</v>
      </c>
    </row>
    <row r="814" spans="1:3">
      <c r="A814" s="2">
        <v>106.2</v>
      </c>
      <c r="B814" s="3">
        <v>0.82069999999999999</v>
      </c>
      <c r="C814" s="7">
        <f t="shared" si="2"/>
        <v>105</v>
      </c>
    </row>
    <row r="815" spans="1:3">
      <c r="A815" s="2">
        <v>106.3</v>
      </c>
      <c r="B815" s="3">
        <v>0.82030000000000003</v>
      </c>
      <c r="C815" s="7">
        <f t="shared" si="2"/>
        <v>105</v>
      </c>
    </row>
    <row r="816" spans="1:3">
      <c r="A816" s="2">
        <v>106.4</v>
      </c>
      <c r="B816" s="3">
        <v>0.81989999999999996</v>
      </c>
      <c r="C816" s="7">
        <f t="shared" si="2"/>
        <v>105</v>
      </c>
    </row>
    <row r="817" spans="1:3">
      <c r="A817" s="2">
        <v>106.5</v>
      </c>
      <c r="B817" s="3">
        <v>0.81950000000000001</v>
      </c>
      <c r="C817" s="7">
        <f t="shared" si="2"/>
        <v>105</v>
      </c>
    </row>
    <row r="818" spans="1:3">
      <c r="A818" s="2">
        <v>106.6</v>
      </c>
      <c r="B818" s="3">
        <v>0.81910000000000005</v>
      </c>
      <c r="C818" s="7">
        <f t="shared" si="2"/>
        <v>105</v>
      </c>
    </row>
    <row r="819" spans="1:3">
      <c r="A819" s="2">
        <v>106.7</v>
      </c>
      <c r="B819" s="3">
        <v>0.81869999999999998</v>
      </c>
      <c r="C819" s="7">
        <f t="shared" si="2"/>
        <v>105</v>
      </c>
    </row>
    <row r="820" spans="1:3">
      <c r="A820" s="2">
        <v>106.8</v>
      </c>
      <c r="B820" s="3">
        <v>0.81830000000000003</v>
      </c>
      <c r="C820" s="7">
        <f t="shared" si="2"/>
        <v>105</v>
      </c>
    </row>
    <row r="821" spans="1:3">
      <c r="A821" s="2">
        <v>106.9</v>
      </c>
      <c r="B821" s="3">
        <v>0.81789999999999996</v>
      </c>
      <c r="C821" s="7">
        <f t="shared" si="2"/>
        <v>105</v>
      </c>
    </row>
    <row r="822" spans="1:3">
      <c r="A822" s="2">
        <v>107</v>
      </c>
      <c r="B822" s="3">
        <v>0.8175</v>
      </c>
      <c r="C822" s="7">
        <f t="shared" si="2"/>
        <v>105</v>
      </c>
    </row>
    <row r="823" spans="1:3">
      <c r="A823" s="2">
        <v>107.1</v>
      </c>
      <c r="B823" s="3">
        <v>0.81710000000000005</v>
      </c>
      <c r="C823" s="7">
        <f t="shared" si="2"/>
        <v>105</v>
      </c>
    </row>
    <row r="824" spans="1:3">
      <c r="A824" s="2">
        <v>107.2</v>
      </c>
      <c r="B824" s="3">
        <v>0.81669999999999998</v>
      </c>
      <c r="C824" s="7">
        <f t="shared" si="2"/>
        <v>105</v>
      </c>
    </row>
    <row r="825" spans="1:3">
      <c r="A825" s="2">
        <v>107.3</v>
      </c>
      <c r="B825" s="3">
        <v>0.81630000000000003</v>
      </c>
      <c r="C825" s="7">
        <f t="shared" si="2"/>
        <v>105</v>
      </c>
    </row>
    <row r="826" spans="1:3">
      <c r="A826" s="2">
        <v>107.4</v>
      </c>
      <c r="B826" s="3">
        <v>0.81589999999999996</v>
      </c>
      <c r="C826" s="7">
        <f t="shared" si="2"/>
        <v>105</v>
      </c>
    </row>
    <row r="827" spans="1:3">
      <c r="A827" s="2">
        <v>107.5</v>
      </c>
      <c r="B827" s="3">
        <v>0.8155</v>
      </c>
      <c r="C827" s="7">
        <f t="shared" si="2"/>
        <v>105</v>
      </c>
    </row>
    <row r="828" spans="1:3">
      <c r="A828" s="2">
        <v>107.6</v>
      </c>
      <c r="B828" s="3">
        <v>0.81510000000000005</v>
      </c>
      <c r="C828" s="7">
        <f t="shared" si="2"/>
        <v>105</v>
      </c>
    </row>
    <row r="829" spans="1:3">
      <c r="A829" s="2">
        <v>107.7</v>
      </c>
      <c r="B829" s="3">
        <v>0.81469999999999998</v>
      </c>
      <c r="C829" s="7">
        <f t="shared" si="2"/>
        <v>105</v>
      </c>
    </row>
    <row r="830" spans="1:3">
      <c r="A830" s="2">
        <v>107.8</v>
      </c>
      <c r="B830" s="3">
        <v>0.81430000000000002</v>
      </c>
      <c r="C830" s="7">
        <f t="shared" si="2"/>
        <v>105</v>
      </c>
    </row>
    <row r="831" spans="1:3">
      <c r="A831" s="2">
        <v>107.9</v>
      </c>
      <c r="B831" s="3">
        <v>0.81399999999999995</v>
      </c>
      <c r="C831" s="7">
        <f t="shared" ref="C831:C894" si="3">C781+5</f>
        <v>105</v>
      </c>
    </row>
    <row r="832" spans="1:3">
      <c r="A832" s="2">
        <v>108</v>
      </c>
      <c r="B832" s="3">
        <v>0.81359999999999999</v>
      </c>
      <c r="C832" s="7">
        <f t="shared" si="3"/>
        <v>105</v>
      </c>
    </row>
    <row r="833" spans="1:3">
      <c r="A833" s="2">
        <v>108.1</v>
      </c>
      <c r="B833" s="3">
        <v>0.81320000000000003</v>
      </c>
      <c r="C833" s="7">
        <f t="shared" si="3"/>
        <v>105</v>
      </c>
    </row>
    <row r="834" spans="1:3">
      <c r="A834" s="2">
        <v>108.2</v>
      </c>
      <c r="B834" s="3">
        <v>0.81279999999999997</v>
      </c>
      <c r="C834" s="7">
        <f t="shared" si="3"/>
        <v>105</v>
      </c>
    </row>
    <row r="835" spans="1:3">
      <c r="A835" s="2">
        <v>108.3</v>
      </c>
      <c r="B835" s="3">
        <v>0.81240000000000001</v>
      </c>
      <c r="C835" s="7">
        <f t="shared" si="3"/>
        <v>105</v>
      </c>
    </row>
    <row r="836" spans="1:3">
      <c r="A836" s="2">
        <v>108.4</v>
      </c>
      <c r="B836" s="3">
        <v>0.81200000000000006</v>
      </c>
      <c r="C836" s="7">
        <f t="shared" si="3"/>
        <v>105</v>
      </c>
    </row>
    <row r="837" spans="1:3">
      <c r="A837" s="2">
        <v>108.5</v>
      </c>
      <c r="B837" s="3">
        <v>0.81159999999999999</v>
      </c>
      <c r="C837" s="7">
        <f t="shared" si="3"/>
        <v>105</v>
      </c>
    </row>
    <row r="838" spans="1:3">
      <c r="A838" s="2">
        <v>108.6</v>
      </c>
      <c r="B838" s="3">
        <v>0.81120000000000003</v>
      </c>
      <c r="C838" s="7">
        <f t="shared" si="3"/>
        <v>105</v>
      </c>
    </row>
    <row r="839" spans="1:3">
      <c r="A839" s="2">
        <v>108.7</v>
      </c>
      <c r="B839" s="3">
        <v>0.81089999999999995</v>
      </c>
      <c r="C839" s="7">
        <f t="shared" si="3"/>
        <v>105</v>
      </c>
    </row>
    <row r="840" spans="1:3">
      <c r="A840" s="2">
        <v>108.8</v>
      </c>
      <c r="B840" s="3">
        <v>0.8105</v>
      </c>
      <c r="C840" s="7">
        <f t="shared" si="3"/>
        <v>105</v>
      </c>
    </row>
    <row r="841" spans="1:3">
      <c r="A841" s="2">
        <v>108.9</v>
      </c>
      <c r="B841" s="3">
        <v>0.81010000000000004</v>
      </c>
      <c r="C841" s="7">
        <f t="shared" si="3"/>
        <v>105</v>
      </c>
    </row>
    <row r="842" spans="1:3">
      <c r="A842" s="2">
        <v>109</v>
      </c>
      <c r="B842" s="3">
        <v>0.80969999999999998</v>
      </c>
      <c r="C842" s="7">
        <f t="shared" si="3"/>
        <v>105</v>
      </c>
    </row>
    <row r="843" spans="1:3">
      <c r="A843" s="2">
        <v>109.1</v>
      </c>
      <c r="B843" s="3">
        <v>0.80930000000000002</v>
      </c>
      <c r="C843" s="7">
        <f t="shared" si="3"/>
        <v>105</v>
      </c>
    </row>
    <row r="844" spans="1:3">
      <c r="A844" s="2">
        <v>109.2</v>
      </c>
      <c r="B844" s="3">
        <v>0.80889999999999995</v>
      </c>
      <c r="C844" s="7">
        <f t="shared" si="3"/>
        <v>105</v>
      </c>
    </row>
    <row r="845" spans="1:3">
      <c r="A845" s="2">
        <v>109.3</v>
      </c>
      <c r="B845" s="3">
        <v>0.80859999999999999</v>
      </c>
      <c r="C845" s="7">
        <f t="shared" si="3"/>
        <v>105</v>
      </c>
    </row>
    <row r="846" spans="1:3">
      <c r="A846" s="2">
        <v>109.4</v>
      </c>
      <c r="B846" s="3">
        <v>0.80820000000000003</v>
      </c>
      <c r="C846" s="7">
        <f t="shared" si="3"/>
        <v>105</v>
      </c>
    </row>
    <row r="847" spans="1:3">
      <c r="A847" s="2">
        <v>109.5</v>
      </c>
      <c r="B847" s="3">
        <v>0.80779999999999996</v>
      </c>
      <c r="C847" s="7">
        <f t="shared" si="3"/>
        <v>105</v>
      </c>
    </row>
    <row r="848" spans="1:3">
      <c r="A848" s="2">
        <v>109.6</v>
      </c>
      <c r="B848" s="3">
        <v>0.80740000000000001</v>
      </c>
      <c r="C848" s="7">
        <f t="shared" si="3"/>
        <v>105</v>
      </c>
    </row>
    <row r="849" spans="1:3">
      <c r="A849" s="2">
        <v>109.7</v>
      </c>
      <c r="B849" s="3">
        <v>0.80710000000000004</v>
      </c>
      <c r="C849" s="7">
        <f t="shared" si="3"/>
        <v>105</v>
      </c>
    </row>
    <row r="850" spans="1:3">
      <c r="A850" s="2">
        <v>109.8</v>
      </c>
      <c r="B850" s="3">
        <v>0.80669999999999997</v>
      </c>
      <c r="C850" s="7">
        <f t="shared" si="3"/>
        <v>105</v>
      </c>
    </row>
    <row r="851" spans="1:3">
      <c r="A851" s="2">
        <v>109.9</v>
      </c>
      <c r="B851" s="3">
        <v>0.80630000000000002</v>
      </c>
      <c r="C851" s="7">
        <f t="shared" si="3"/>
        <v>105</v>
      </c>
    </row>
    <row r="852" spans="1:3">
      <c r="A852" s="2">
        <v>110</v>
      </c>
      <c r="B852" s="3">
        <v>0.80589999999999995</v>
      </c>
      <c r="C852" s="7">
        <f t="shared" si="3"/>
        <v>110</v>
      </c>
    </row>
    <row r="853" spans="1:3">
      <c r="A853" s="2">
        <v>110.1</v>
      </c>
      <c r="B853" s="3">
        <v>0.80549999999999999</v>
      </c>
      <c r="C853" s="7">
        <f t="shared" si="3"/>
        <v>110</v>
      </c>
    </row>
    <row r="854" spans="1:3">
      <c r="A854" s="2">
        <v>110.2</v>
      </c>
      <c r="B854" s="3">
        <v>0.80520000000000003</v>
      </c>
      <c r="C854" s="7">
        <f t="shared" si="3"/>
        <v>110</v>
      </c>
    </row>
    <row r="855" spans="1:3">
      <c r="A855" s="2">
        <v>110.3</v>
      </c>
      <c r="B855" s="3">
        <v>0.80479999999999996</v>
      </c>
      <c r="C855" s="7">
        <f t="shared" si="3"/>
        <v>110</v>
      </c>
    </row>
    <row r="856" spans="1:3">
      <c r="A856" s="2">
        <v>110.4</v>
      </c>
      <c r="B856" s="3">
        <v>0.8044</v>
      </c>
      <c r="C856" s="7">
        <f t="shared" si="3"/>
        <v>110</v>
      </c>
    </row>
    <row r="857" spans="1:3">
      <c r="A857" s="2">
        <v>110.5</v>
      </c>
      <c r="B857" s="3">
        <v>0.80410000000000004</v>
      </c>
      <c r="C857" s="7">
        <f t="shared" si="3"/>
        <v>110</v>
      </c>
    </row>
    <row r="858" spans="1:3">
      <c r="A858" s="2">
        <v>110.6</v>
      </c>
      <c r="B858" s="3">
        <v>0.80369999999999997</v>
      </c>
      <c r="C858" s="7">
        <f t="shared" si="3"/>
        <v>110</v>
      </c>
    </row>
    <row r="859" spans="1:3">
      <c r="A859" s="2">
        <v>110.7</v>
      </c>
      <c r="B859" s="3">
        <v>0.80330000000000001</v>
      </c>
      <c r="C859" s="7">
        <f t="shared" si="3"/>
        <v>110</v>
      </c>
    </row>
    <row r="860" spans="1:3">
      <c r="A860" s="2">
        <v>110.8</v>
      </c>
      <c r="B860" s="3">
        <v>0.80289999999999995</v>
      </c>
      <c r="C860" s="7">
        <f t="shared" si="3"/>
        <v>110</v>
      </c>
    </row>
    <row r="861" spans="1:3">
      <c r="A861" s="2">
        <v>110.9</v>
      </c>
      <c r="B861" s="3">
        <v>0.80259999999999998</v>
      </c>
      <c r="C861" s="7">
        <f t="shared" si="3"/>
        <v>110</v>
      </c>
    </row>
    <row r="862" spans="1:3">
      <c r="A862" s="2">
        <v>111</v>
      </c>
      <c r="B862" s="3">
        <v>0.80210000000000004</v>
      </c>
      <c r="C862" s="7">
        <f t="shared" si="3"/>
        <v>110</v>
      </c>
    </row>
    <row r="863" spans="1:3">
      <c r="A863" s="2">
        <v>111.1</v>
      </c>
      <c r="B863" s="3">
        <v>0.80179999999999996</v>
      </c>
      <c r="C863" s="7">
        <f t="shared" si="3"/>
        <v>110</v>
      </c>
    </row>
    <row r="864" spans="1:3">
      <c r="A864" s="2">
        <v>111.2</v>
      </c>
      <c r="B864" s="3">
        <v>0.80149999999999999</v>
      </c>
      <c r="C864" s="7">
        <f t="shared" si="3"/>
        <v>110</v>
      </c>
    </row>
    <row r="865" spans="1:3">
      <c r="A865" s="2">
        <v>111.3</v>
      </c>
      <c r="B865" s="3">
        <v>0.80110000000000003</v>
      </c>
      <c r="C865" s="7">
        <f t="shared" si="3"/>
        <v>110</v>
      </c>
    </row>
    <row r="866" spans="1:3">
      <c r="A866" s="2">
        <v>111.4</v>
      </c>
      <c r="B866" s="3">
        <v>0.80069999999999997</v>
      </c>
      <c r="C866" s="7">
        <f t="shared" si="3"/>
        <v>110</v>
      </c>
    </row>
    <row r="867" spans="1:3">
      <c r="A867" s="2">
        <v>111.5</v>
      </c>
      <c r="B867" s="3">
        <v>0.8004</v>
      </c>
      <c r="C867" s="7">
        <f t="shared" si="3"/>
        <v>110</v>
      </c>
    </row>
    <row r="868" spans="1:3">
      <c r="A868" s="2">
        <v>111.6</v>
      </c>
      <c r="B868" s="3">
        <v>0.8</v>
      </c>
      <c r="C868" s="7">
        <f t="shared" si="3"/>
        <v>110</v>
      </c>
    </row>
    <row r="869" spans="1:3">
      <c r="A869" s="2">
        <v>111.7</v>
      </c>
      <c r="B869" s="3">
        <v>0.79959999999999998</v>
      </c>
      <c r="C869" s="7">
        <f t="shared" si="3"/>
        <v>110</v>
      </c>
    </row>
    <row r="870" spans="1:3">
      <c r="A870" s="2">
        <v>111.8</v>
      </c>
      <c r="B870" s="3">
        <v>0.79930000000000001</v>
      </c>
      <c r="C870" s="7">
        <f t="shared" si="3"/>
        <v>110</v>
      </c>
    </row>
    <row r="871" spans="1:3">
      <c r="A871" s="2">
        <v>111.9</v>
      </c>
      <c r="B871" s="3">
        <v>0.79890000000000005</v>
      </c>
      <c r="C871" s="7">
        <f t="shared" si="3"/>
        <v>110</v>
      </c>
    </row>
    <row r="872" spans="1:3">
      <c r="A872" s="2">
        <v>112</v>
      </c>
      <c r="B872" s="3">
        <v>0.79849999999999999</v>
      </c>
      <c r="C872" s="7">
        <f t="shared" si="3"/>
        <v>110</v>
      </c>
    </row>
    <row r="873" spans="1:3">
      <c r="A873" s="2">
        <v>112.1</v>
      </c>
      <c r="B873" s="3">
        <v>0.79820000000000002</v>
      </c>
      <c r="C873" s="7">
        <f t="shared" si="3"/>
        <v>110</v>
      </c>
    </row>
    <row r="874" spans="1:3">
      <c r="A874" s="2">
        <v>112.2</v>
      </c>
      <c r="B874" s="3">
        <v>0.79779999999999995</v>
      </c>
      <c r="C874" s="7">
        <f t="shared" si="3"/>
        <v>110</v>
      </c>
    </row>
    <row r="875" spans="1:3">
      <c r="A875" s="2">
        <v>112.3</v>
      </c>
      <c r="B875" s="3">
        <v>0.79749999999999999</v>
      </c>
      <c r="C875" s="7">
        <f t="shared" si="3"/>
        <v>110</v>
      </c>
    </row>
    <row r="876" spans="1:3">
      <c r="A876" s="2">
        <v>112.4</v>
      </c>
      <c r="B876" s="3">
        <v>0.79710000000000003</v>
      </c>
      <c r="C876" s="7">
        <f t="shared" si="3"/>
        <v>110</v>
      </c>
    </row>
    <row r="877" spans="1:3">
      <c r="A877" s="2">
        <v>112.5</v>
      </c>
      <c r="B877" s="3">
        <v>0.79669999999999996</v>
      </c>
      <c r="C877" s="7">
        <f t="shared" si="3"/>
        <v>110</v>
      </c>
    </row>
    <row r="878" spans="1:3">
      <c r="A878" s="2">
        <v>112.6</v>
      </c>
      <c r="B878" s="3">
        <v>0.7964</v>
      </c>
      <c r="C878" s="7">
        <f t="shared" si="3"/>
        <v>110</v>
      </c>
    </row>
    <row r="879" spans="1:3">
      <c r="A879" s="2">
        <v>112.7</v>
      </c>
      <c r="B879" s="3">
        <v>0.79600000000000004</v>
      </c>
      <c r="C879" s="7">
        <f t="shared" si="3"/>
        <v>110</v>
      </c>
    </row>
    <row r="880" spans="1:3">
      <c r="A880" s="2">
        <v>112.8</v>
      </c>
      <c r="B880" s="3">
        <v>0.79569999999999996</v>
      </c>
      <c r="C880" s="7">
        <f t="shared" si="3"/>
        <v>110</v>
      </c>
    </row>
    <row r="881" spans="1:3">
      <c r="A881" s="2">
        <v>112.9</v>
      </c>
      <c r="B881" s="3">
        <v>0.79530000000000001</v>
      </c>
      <c r="C881" s="7">
        <f t="shared" si="3"/>
        <v>110</v>
      </c>
    </row>
    <row r="882" spans="1:3">
      <c r="A882" s="2">
        <v>113</v>
      </c>
      <c r="B882" s="3">
        <v>0.79490000000000005</v>
      </c>
      <c r="C882" s="7">
        <f t="shared" si="3"/>
        <v>110</v>
      </c>
    </row>
    <row r="883" spans="1:3">
      <c r="A883" s="2">
        <v>113.1</v>
      </c>
      <c r="B883" s="3">
        <v>0.79459999999999997</v>
      </c>
      <c r="C883" s="7">
        <f t="shared" si="3"/>
        <v>110</v>
      </c>
    </row>
    <row r="884" spans="1:3">
      <c r="A884" s="2">
        <v>113.2</v>
      </c>
      <c r="B884" s="3">
        <v>0.79420000000000002</v>
      </c>
      <c r="C884" s="7">
        <f t="shared" si="3"/>
        <v>110</v>
      </c>
    </row>
    <row r="885" spans="1:3">
      <c r="A885" s="2">
        <v>113.3</v>
      </c>
      <c r="B885" s="3">
        <v>0.79390000000000005</v>
      </c>
      <c r="C885" s="7">
        <f t="shared" si="3"/>
        <v>110</v>
      </c>
    </row>
    <row r="886" spans="1:3">
      <c r="A886" s="2">
        <v>113.4</v>
      </c>
      <c r="B886" s="3">
        <v>0.79349999999999998</v>
      </c>
      <c r="C886" s="7">
        <f t="shared" si="3"/>
        <v>110</v>
      </c>
    </row>
    <row r="887" spans="1:3">
      <c r="A887" s="2">
        <v>113.5</v>
      </c>
      <c r="B887" s="3">
        <v>0.79320000000000002</v>
      </c>
      <c r="C887" s="7">
        <f t="shared" si="3"/>
        <v>110</v>
      </c>
    </row>
    <row r="888" spans="1:3">
      <c r="A888" s="2">
        <v>113.6</v>
      </c>
      <c r="B888" s="3">
        <v>0.79279999999999995</v>
      </c>
      <c r="C888" s="7">
        <f t="shared" si="3"/>
        <v>110</v>
      </c>
    </row>
    <row r="889" spans="1:3">
      <c r="A889" s="2">
        <v>113.7</v>
      </c>
      <c r="B889" s="3">
        <v>0.79249999999999998</v>
      </c>
      <c r="C889" s="7">
        <f t="shared" si="3"/>
        <v>110</v>
      </c>
    </row>
    <row r="890" spans="1:3">
      <c r="A890" s="2">
        <v>113.8</v>
      </c>
      <c r="B890" s="3">
        <v>0.79210000000000003</v>
      </c>
      <c r="C890" s="7">
        <f t="shared" si="3"/>
        <v>110</v>
      </c>
    </row>
    <row r="891" spans="1:3">
      <c r="A891" s="2">
        <v>113.9</v>
      </c>
      <c r="B891" s="3">
        <v>0.79179999999999995</v>
      </c>
      <c r="C891" s="7">
        <f t="shared" si="3"/>
        <v>110</v>
      </c>
    </row>
    <row r="892" spans="1:3">
      <c r="A892" s="2">
        <v>114</v>
      </c>
      <c r="B892" s="3">
        <v>0.79139999999999999</v>
      </c>
      <c r="C892" s="7">
        <f t="shared" si="3"/>
        <v>110</v>
      </c>
    </row>
    <row r="893" spans="1:3">
      <c r="A893" s="2">
        <v>114.1</v>
      </c>
      <c r="B893" s="3">
        <v>0.79110000000000003</v>
      </c>
      <c r="C893" s="7">
        <f t="shared" si="3"/>
        <v>110</v>
      </c>
    </row>
    <row r="894" spans="1:3">
      <c r="A894" s="2">
        <v>114.2</v>
      </c>
      <c r="B894" s="3">
        <v>0.79069999999999996</v>
      </c>
      <c r="C894" s="7">
        <f t="shared" si="3"/>
        <v>110</v>
      </c>
    </row>
    <row r="895" spans="1:3">
      <c r="A895" s="2">
        <v>114.3</v>
      </c>
      <c r="B895" s="3">
        <v>0.79039999999999999</v>
      </c>
      <c r="C895" s="7">
        <f t="shared" ref="C895:C958" si="4">C845+5</f>
        <v>110</v>
      </c>
    </row>
    <row r="896" spans="1:3">
      <c r="A896" s="2">
        <v>114.4</v>
      </c>
      <c r="B896" s="3">
        <v>0.79</v>
      </c>
      <c r="C896" s="7">
        <f t="shared" si="4"/>
        <v>110</v>
      </c>
    </row>
    <row r="897" spans="1:3">
      <c r="A897" s="2">
        <v>114.5</v>
      </c>
      <c r="B897" s="3">
        <v>0.78969999999999996</v>
      </c>
      <c r="C897" s="7">
        <f t="shared" si="4"/>
        <v>110</v>
      </c>
    </row>
    <row r="898" spans="1:3">
      <c r="A898" s="2">
        <v>114.6</v>
      </c>
      <c r="B898" s="3">
        <v>0.7893</v>
      </c>
      <c r="C898" s="7">
        <f t="shared" si="4"/>
        <v>110</v>
      </c>
    </row>
    <row r="899" spans="1:3">
      <c r="A899" s="2">
        <v>114.7</v>
      </c>
      <c r="B899" s="3">
        <v>0.78900000000000003</v>
      </c>
      <c r="C899" s="7">
        <f t="shared" si="4"/>
        <v>110</v>
      </c>
    </row>
    <row r="900" spans="1:3">
      <c r="A900" s="2">
        <v>114.8</v>
      </c>
      <c r="B900" s="3">
        <v>0.78859999999999997</v>
      </c>
      <c r="C900" s="7">
        <f t="shared" si="4"/>
        <v>110</v>
      </c>
    </row>
    <row r="901" spans="1:3">
      <c r="A901" s="2">
        <v>114.9</v>
      </c>
      <c r="B901" s="3">
        <v>0.7883</v>
      </c>
      <c r="C901" s="7">
        <f t="shared" si="4"/>
        <v>110</v>
      </c>
    </row>
    <row r="902" spans="1:3">
      <c r="A902" s="2">
        <v>115</v>
      </c>
      <c r="B902" s="3">
        <v>0.78800000000000003</v>
      </c>
      <c r="C902" s="7">
        <f t="shared" si="4"/>
        <v>115</v>
      </c>
    </row>
    <row r="903" spans="1:3">
      <c r="A903" s="2">
        <v>115.1</v>
      </c>
      <c r="B903" s="3">
        <v>0.78759999999999997</v>
      </c>
      <c r="C903" s="7">
        <f t="shared" si="4"/>
        <v>115</v>
      </c>
    </row>
    <row r="904" spans="1:3">
      <c r="A904" s="2">
        <v>115.2</v>
      </c>
      <c r="B904" s="3">
        <v>0.78720000000000001</v>
      </c>
      <c r="C904" s="7">
        <f t="shared" si="4"/>
        <v>115</v>
      </c>
    </row>
    <row r="905" spans="1:3">
      <c r="A905" s="2">
        <v>115.3</v>
      </c>
      <c r="B905" s="3">
        <v>0.78690000000000004</v>
      </c>
      <c r="C905" s="7">
        <f t="shared" si="4"/>
        <v>115</v>
      </c>
    </row>
    <row r="906" spans="1:3">
      <c r="A906" s="2">
        <v>115.4</v>
      </c>
      <c r="B906" s="3">
        <v>0.78659999999999997</v>
      </c>
      <c r="C906" s="7">
        <f t="shared" si="4"/>
        <v>115</v>
      </c>
    </row>
    <row r="907" spans="1:3">
      <c r="A907" s="2">
        <v>115.5</v>
      </c>
      <c r="B907" s="3">
        <v>0.78620000000000001</v>
      </c>
      <c r="C907" s="7">
        <f t="shared" si="4"/>
        <v>115</v>
      </c>
    </row>
    <row r="908" spans="1:3">
      <c r="A908" s="2">
        <v>115.6</v>
      </c>
      <c r="B908" s="3">
        <v>0.78590000000000004</v>
      </c>
      <c r="C908" s="7">
        <f t="shared" si="4"/>
        <v>115</v>
      </c>
    </row>
    <row r="909" spans="1:3">
      <c r="A909" s="2">
        <v>115.7</v>
      </c>
      <c r="B909" s="3">
        <v>0.78549999999999998</v>
      </c>
      <c r="C909" s="7">
        <f t="shared" si="4"/>
        <v>115</v>
      </c>
    </row>
    <row r="910" spans="1:3">
      <c r="A910" s="2">
        <v>115.8</v>
      </c>
      <c r="B910" s="3">
        <v>0.78520000000000001</v>
      </c>
      <c r="C910" s="7">
        <f t="shared" si="4"/>
        <v>115</v>
      </c>
    </row>
    <row r="911" spans="1:3">
      <c r="A911" s="2">
        <v>115.9</v>
      </c>
      <c r="B911" s="3">
        <v>0.78490000000000004</v>
      </c>
      <c r="C911" s="7">
        <f t="shared" si="4"/>
        <v>115</v>
      </c>
    </row>
    <row r="912" spans="1:3">
      <c r="A912" s="2">
        <v>116</v>
      </c>
      <c r="B912" s="3">
        <v>0.78449999999999998</v>
      </c>
      <c r="C912" s="7">
        <f t="shared" si="4"/>
        <v>115</v>
      </c>
    </row>
    <row r="913" spans="1:3">
      <c r="A913" s="2">
        <v>116.1</v>
      </c>
      <c r="B913" s="3">
        <v>0.78420000000000001</v>
      </c>
      <c r="C913" s="7">
        <f t="shared" si="4"/>
        <v>115</v>
      </c>
    </row>
    <row r="914" spans="1:3">
      <c r="A914" s="2">
        <v>116.2</v>
      </c>
      <c r="B914" s="3">
        <v>0.78380000000000005</v>
      </c>
      <c r="C914" s="7">
        <f t="shared" si="4"/>
        <v>115</v>
      </c>
    </row>
    <row r="915" spans="1:3">
      <c r="A915" s="2">
        <v>116.3</v>
      </c>
      <c r="B915" s="3">
        <v>0.78349999999999997</v>
      </c>
      <c r="C915" s="7">
        <f t="shared" si="4"/>
        <v>115</v>
      </c>
    </row>
    <row r="916" spans="1:3">
      <c r="A916" s="2">
        <v>116.4</v>
      </c>
      <c r="B916" s="3">
        <v>0.78320000000000001</v>
      </c>
      <c r="C916" s="7">
        <f t="shared" si="4"/>
        <v>115</v>
      </c>
    </row>
    <row r="917" spans="1:3">
      <c r="A917" s="2">
        <v>116.5</v>
      </c>
      <c r="B917" s="3">
        <v>0.78280000000000005</v>
      </c>
      <c r="C917" s="7">
        <f t="shared" si="4"/>
        <v>115</v>
      </c>
    </row>
    <row r="918" spans="1:3">
      <c r="A918" s="2">
        <v>116.6</v>
      </c>
      <c r="B918" s="3">
        <v>0.78249999999999997</v>
      </c>
      <c r="C918" s="7">
        <f t="shared" si="4"/>
        <v>115</v>
      </c>
    </row>
    <row r="919" spans="1:3">
      <c r="A919" s="2">
        <v>116.7</v>
      </c>
      <c r="B919" s="3">
        <v>0.78220000000000001</v>
      </c>
      <c r="C919" s="7">
        <f t="shared" si="4"/>
        <v>115</v>
      </c>
    </row>
    <row r="920" spans="1:3">
      <c r="A920" s="2">
        <v>116.8</v>
      </c>
      <c r="B920" s="3">
        <v>0.78180000000000005</v>
      </c>
      <c r="C920" s="7">
        <f t="shared" si="4"/>
        <v>115</v>
      </c>
    </row>
    <row r="921" spans="1:3">
      <c r="A921" s="2">
        <v>116.9</v>
      </c>
      <c r="B921" s="3">
        <v>0.78149999999999997</v>
      </c>
      <c r="C921" s="7">
        <f t="shared" si="4"/>
        <v>115</v>
      </c>
    </row>
    <row r="922" spans="1:3">
      <c r="A922" s="2">
        <v>117</v>
      </c>
      <c r="B922" s="3">
        <v>0.78120000000000001</v>
      </c>
      <c r="C922" s="7">
        <f t="shared" si="4"/>
        <v>115</v>
      </c>
    </row>
    <row r="923" spans="1:3">
      <c r="A923" s="2">
        <v>117.1</v>
      </c>
      <c r="B923" s="3">
        <v>0.78080000000000005</v>
      </c>
      <c r="C923" s="7">
        <f t="shared" si="4"/>
        <v>115</v>
      </c>
    </row>
    <row r="924" spans="1:3">
      <c r="A924" s="2">
        <v>117.2</v>
      </c>
      <c r="B924" s="3">
        <v>0.78049999999999997</v>
      </c>
      <c r="C924" s="7">
        <f t="shared" si="4"/>
        <v>115</v>
      </c>
    </row>
    <row r="925" spans="1:3">
      <c r="A925" s="2">
        <v>117.3</v>
      </c>
      <c r="B925" s="3">
        <v>0.7802</v>
      </c>
      <c r="C925" s="7">
        <f t="shared" si="4"/>
        <v>115</v>
      </c>
    </row>
    <row r="926" spans="1:3">
      <c r="A926" s="2">
        <v>117.4</v>
      </c>
      <c r="B926" s="3">
        <v>0.77980000000000005</v>
      </c>
      <c r="C926" s="7">
        <f t="shared" si="4"/>
        <v>115</v>
      </c>
    </row>
    <row r="927" spans="1:3">
      <c r="A927" s="2">
        <v>117.5</v>
      </c>
      <c r="B927" s="3">
        <v>0.77949999999999997</v>
      </c>
      <c r="C927" s="7">
        <f t="shared" si="4"/>
        <v>115</v>
      </c>
    </row>
    <row r="928" spans="1:3">
      <c r="A928" s="2">
        <v>117.6</v>
      </c>
      <c r="B928" s="3">
        <v>0.7792</v>
      </c>
      <c r="C928" s="7">
        <f t="shared" si="4"/>
        <v>115</v>
      </c>
    </row>
    <row r="929" spans="1:3">
      <c r="A929" s="2">
        <v>117.7</v>
      </c>
      <c r="B929" s="3">
        <v>0.77880000000000005</v>
      </c>
      <c r="C929" s="7">
        <f t="shared" si="4"/>
        <v>115</v>
      </c>
    </row>
    <row r="930" spans="1:3">
      <c r="A930" s="2">
        <v>117.8</v>
      </c>
      <c r="B930" s="3">
        <v>0.77849999999999997</v>
      </c>
      <c r="C930" s="7">
        <f t="shared" si="4"/>
        <v>115</v>
      </c>
    </row>
    <row r="931" spans="1:3">
      <c r="A931" s="2">
        <v>117.9</v>
      </c>
      <c r="B931" s="3">
        <v>0.7782</v>
      </c>
      <c r="C931" s="7">
        <f t="shared" si="4"/>
        <v>115</v>
      </c>
    </row>
    <row r="932" spans="1:3">
      <c r="A932" s="2">
        <v>118</v>
      </c>
      <c r="B932" s="3">
        <v>0.77780000000000005</v>
      </c>
      <c r="C932" s="7">
        <f t="shared" si="4"/>
        <v>115</v>
      </c>
    </row>
    <row r="933" spans="1:3">
      <c r="A933" s="2">
        <v>118.1</v>
      </c>
      <c r="B933" s="3">
        <v>0.77749999999999997</v>
      </c>
      <c r="C933" s="7">
        <f t="shared" si="4"/>
        <v>115</v>
      </c>
    </row>
    <row r="934" spans="1:3">
      <c r="A934" s="2">
        <v>118.2</v>
      </c>
      <c r="B934" s="3">
        <v>0.7772</v>
      </c>
      <c r="C934" s="7">
        <f t="shared" si="4"/>
        <v>115</v>
      </c>
    </row>
    <row r="935" spans="1:3">
      <c r="A935" s="2">
        <v>118.3</v>
      </c>
      <c r="B935" s="3">
        <v>0.77690000000000003</v>
      </c>
      <c r="C935" s="7">
        <f t="shared" si="4"/>
        <v>115</v>
      </c>
    </row>
    <row r="936" spans="1:3">
      <c r="A936" s="2">
        <v>118.4</v>
      </c>
      <c r="B936" s="3">
        <v>0.77649999999999997</v>
      </c>
      <c r="C936" s="7">
        <f t="shared" si="4"/>
        <v>115</v>
      </c>
    </row>
    <row r="937" spans="1:3">
      <c r="A937" s="2">
        <v>118.5</v>
      </c>
      <c r="B937" s="3">
        <v>0.7762</v>
      </c>
      <c r="C937" s="7">
        <f t="shared" si="4"/>
        <v>115</v>
      </c>
    </row>
    <row r="938" spans="1:3">
      <c r="A938" s="2">
        <v>118.6</v>
      </c>
      <c r="B938" s="3">
        <v>0.77590000000000003</v>
      </c>
      <c r="C938" s="7">
        <f t="shared" si="4"/>
        <v>115</v>
      </c>
    </row>
    <row r="939" spans="1:3">
      <c r="A939" s="2">
        <v>118.7</v>
      </c>
      <c r="B939" s="3">
        <v>0.77559999999999996</v>
      </c>
      <c r="C939" s="7">
        <f t="shared" si="4"/>
        <v>115</v>
      </c>
    </row>
    <row r="940" spans="1:3">
      <c r="A940" s="2">
        <v>118.8</v>
      </c>
      <c r="B940" s="3">
        <v>0.7752</v>
      </c>
      <c r="C940" s="7">
        <f t="shared" si="4"/>
        <v>115</v>
      </c>
    </row>
    <row r="941" spans="1:3">
      <c r="A941" s="2">
        <v>118.9</v>
      </c>
      <c r="B941" s="3">
        <v>0.77490000000000003</v>
      </c>
      <c r="C941" s="7">
        <f t="shared" si="4"/>
        <v>115</v>
      </c>
    </row>
    <row r="942" spans="1:3">
      <c r="A942" s="2">
        <v>119</v>
      </c>
      <c r="B942" s="3">
        <v>0.77459999999999996</v>
      </c>
      <c r="C942" s="7">
        <f t="shared" si="4"/>
        <v>115</v>
      </c>
    </row>
    <row r="943" spans="1:3">
      <c r="A943" s="2">
        <v>119.1</v>
      </c>
      <c r="B943" s="3">
        <v>0.77429999999999999</v>
      </c>
      <c r="C943" s="7">
        <f t="shared" si="4"/>
        <v>115</v>
      </c>
    </row>
    <row r="944" spans="1:3">
      <c r="A944" s="2">
        <v>119.2</v>
      </c>
      <c r="B944" s="3">
        <v>0.77390000000000003</v>
      </c>
      <c r="C944" s="7">
        <f t="shared" si="4"/>
        <v>115</v>
      </c>
    </row>
    <row r="945" spans="1:3">
      <c r="A945" s="2">
        <v>119.3</v>
      </c>
      <c r="B945" s="3">
        <v>0.77359999999999995</v>
      </c>
      <c r="C945" s="7">
        <f t="shared" si="4"/>
        <v>115</v>
      </c>
    </row>
    <row r="946" spans="1:3">
      <c r="A946" s="2">
        <v>119.4</v>
      </c>
      <c r="B946" s="3">
        <v>0.77329999999999999</v>
      </c>
      <c r="C946" s="7">
        <f t="shared" si="4"/>
        <v>115</v>
      </c>
    </row>
    <row r="947" spans="1:3">
      <c r="A947" s="2">
        <v>119.5</v>
      </c>
      <c r="B947" s="3">
        <v>0.77300000000000002</v>
      </c>
      <c r="C947" s="7">
        <f t="shared" si="4"/>
        <v>115</v>
      </c>
    </row>
    <row r="948" spans="1:3">
      <c r="A948" s="2">
        <v>119.6</v>
      </c>
      <c r="B948" s="3">
        <v>0.77270000000000005</v>
      </c>
      <c r="C948" s="7">
        <f t="shared" si="4"/>
        <v>115</v>
      </c>
    </row>
    <row r="949" spans="1:3">
      <c r="A949" s="2">
        <v>119.7</v>
      </c>
      <c r="B949" s="3">
        <v>0.77229999999999999</v>
      </c>
      <c r="C949" s="7">
        <f t="shared" si="4"/>
        <v>115</v>
      </c>
    </row>
    <row r="950" spans="1:3">
      <c r="A950" s="2">
        <v>119.8</v>
      </c>
      <c r="B950" s="3">
        <v>0.77200000000000002</v>
      </c>
      <c r="C950" s="7">
        <f t="shared" si="4"/>
        <v>115</v>
      </c>
    </row>
    <row r="951" spans="1:3">
      <c r="A951" s="2">
        <v>119.9</v>
      </c>
      <c r="B951" s="3">
        <v>0.77170000000000005</v>
      </c>
      <c r="C951" s="7">
        <f t="shared" si="4"/>
        <v>115</v>
      </c>
    </row>
    <row r="952" spans="1:3">
      <c r="A952" s="2">
        <v>120</v>
      </c>
      <c r="B952" s="3">
        <v>0.77139999999999997</v>
      </c>
      <c r="C952" s="7">
        <f t="shared" si="4"/>
        <v>120</v>
      </c>
    </row>
    <row r="953" spans="1:3">
      <c r="A953" s="2">
        <v>120.1</v>
      </c>
      <c r="B953" s="3">
        <v>0.77110000000000001</v>
      </c>
      <c r="C953" s="7">
        <f t="shared" si="4"/>
        <v>120</v>
      </c>
    </row>
    <row r="954" spans="1:3">
      <c r="A954" s="2">
        <v>120.2</v>
      </c>
      <c r="B954" s="3">
        <v>0.77070000000000005</v>
      </c>
      <c r="C954" s="7">
        <f t="shared" si="4"/>
        <v>120</v>
      </c>
    </row>
    <row r="955" spans="1:3">
      <c r="A955" s="2">
        <v>120.3</v>
      </c>
      <c r="B955" s="3">
        <v>0.77039999999999997</v>
      </c>
      <c r="C955" s="7">
        <f t="shared" si="4"/>
        <v>120</v>
      </c>
    </row>
    <row r="956" spans="1:3">
      <c r="A956" s="2">
        <v>120.4</v>
      </c>
      <c r="B956" s="3">
        <v>0.77010000000000001</v>
      </c>
      <c r="C956" s="7">
        <f t="shared" si="4"/>
        <v>120</v>
      </c>
    </row>
    <row r="957" spans="1:3">
      <c r="A957" s="2">
        <v>120.5</v>
      </c>
      <c r="B957" s="3">
        <v>0.76980000000000004</v>
      </c>
      <c r="C957" s="7">
        <f t="shared" si="4"/>
        <v>120</v>
      </c>
    </row>
    <row r="958" spans="1:3">
      <c r="A958" s="2">
        <v>120.6</v>
      </c>
      <c r="B958" s="3">
        <v>0.76949999999999996</v>
      </c>
      <c r="C958" s="7">
        <f t="shared" si="4"/>
        <v>120</v>
      </c>
    </row>
    <row r="959" spans="1:3">
      <c r="A959" s="2">
        <v>120.7</v>
      </c>
      <c r="B959" s="3">
        <v>0.76919999999999999</v>
      </c>
      <c r="C959" s="7">
        <f t="shared" ref="C959:C1022" si="5">C909+5</f>
        <v>120</v>
      </c>
    </row>
    <row r="960" spans="1:3">
      <c r="A960" s="2">
        <v>120.8</v>
      </c>
      <c r="B960" s="3">
        <v>0.76890000000000003</v>
      </c>
      <c r="C960" s="7">
        <f t="shared" si="5"/>
        <v>120</v>
      </c>
    </row>
    <row r="961" spans="1:3">
      <c r="A961" s="2">
        <v>120.9</v>
      </c>
      <c r="B961" s="3">
        <v>0.76849999999999996</v>
      </c>
      <c r="C961" s="7">
        <f t="shared" si="5"/>
        <v>120</v>
      </c>
    </row>
    <row r="962" spans="1:3">
      <c r="A962" s="2">
        <v>121</v>
      </c>
      <c r="B962" s="3">
        <v>0.76819999999999999</v>
      </c>
      <c r="C962" s="7">
        <f t="shared" si="5"/>
        <v>120</v>
      </c>
    </row>
    <row r="963" spans="1:3">
      <c r="A963" s="2">
        <v>121.1</v>
      </c>
      <c r="B963" s="3">
        <v>0.76790000000000003</v>
      </c>
      <c r="C963" s="7">
        <f t="shared" si="5"/>
        <v>120</v>
      </c>
    </row>
    <row r="964" spans="1:3">
      <c r="A964" s="2">
        <v>121.2</v>
      </c>
      <c r="B964" s="3">
        <v>0.76759999999999995</v>
      </c>
      <c r="C964" s="7">
        <f t="shared" si="5"/>
        <v>120</v>
      </c>
    </row>
    <row r="965" spans="1:3">
      <c r="A965" s="2">
        <v>121.3</v>
      </c>
      <c r="B965" s="3">
        <v>0.76729999999999998</v>
      </c>
      <c r="C965" s="7">
        <f t="shared" si="5"/>
        <v>120</v>
      </c>
    </row>
    <row r="966" spans="1:3">
      <c r="A966" s="2">
        <v>121.4</v>
      </c>
      <c r="B966" s="3">
        <v>0.76700000000000002</v>
      </c>
      <c r="C966" s="7">
        <f t="shared" si="5"/>
        <v>120</v>
      </c>
    </row>
    <row r="967" spans="1:3">
      <c r="A967" s="2">
        <v>121.5</v>
      </c>
      <c r="B967" s="3">
        <v>0.76670000000000005</v>
      </c>
      <c r="C967" s="7">
        <f t="shared" si="5"/>
        <v>120</v>
      </c>
    </row>
    <row r="968" spans="1:3">
      <c r="A968" s="2">
        <v>121.6</v>
      </c>
      <c r="B968" s="3">
        <v>0.76639999999999997</v>
      </c>
      <c r="C968" s="7">
        <f t="shared" si="5"/>
        <v>120</v>
      </c>
    </row>
    <row r="969" spans="1:3">
      <c r="A969" s="2">
        <v>121.7</v>
      </c>
      <c r="B969" s="3">
        <v>0.76600000000000001</v>
      </c>
      <c r="C969" s="7">
        <f t="shared" si="5"/>
        <v>120</v>
      </c>
    </row>
    <row r="970" spans="1:3">
      <c r="A970" s="2">
        <v>121.8</v>
      </c>
      <c r="B970" s="3">
        <v>0.76570000000000005</v>
      </c>
      <c r="C970" s="7">
        <f t="shared" si="5"/>
        <v>120</v>
      </c>
    </row>
    <row r="971" spans="1:3">
      <c r="A971" s="2">
        <v>121.9</v>
      </c>
      <c r="B971" s="3">
        <v>0.76539999999999997</v>
      </c>
      <c r="C971" s="7">
        <f t="shared" si="5"/>
        <v>120</v>
      </c>
    </row>
    <row r="972" spans="1:3">
      <c r="A972" s="2">
        <v>122</v>
      </c>
      <c r="B972" s="3">
        <v>0.7651</v>
      </c>
      <c r="C972" s="7">
        <f t="shared" si="5"/>
        <v>120</v>
      </c>
    </row>
    <row r="973" spans="1:3">
      <c r="A973" s="2">
        <v>122.1</v>
      </c>
      <c r="B973" s="3">
        <v>0.76480000000000004</v>
      </c>
      <c r="C973" s="7">
        <f t="shared" si="5"/>
        <v>120</v>
      </c>
    </row>
    <row r="974" spans="1:3">
      <c r="A974" s="2">
        <v>122.2</v>
      </c>
      <c r="B974" s="3">
        <v>0.76449999999999996</v>
      </c>
      <c r="C974" s="7">
        <f t="shared" si="5"/>
        <v>120</v>
      </c>
    </row>
    <row r="975" spans="1:3">
      <c r="A975" s="2">
        <v>122.3</v>
      </c>
      <c r="B975" s="3">
        <v>0.76419999999999999</v>
      </c>
      <c r="C975" s="7">
        <f t="shared" si="5"/>
        <v>120</v>
      </c>
    </row>
    <row r="976" spans="1:3">
      <c r="A976" s="2">
        <v>122.4</v>
      </c>
      <c r="B976" s="3">
        <v>0.76390000000000002</v>
      </c>
      <c r="C976" s="7">
        <f t="shared" si="5"/>
        <v>120</v>
      </c>
    </row>
    <row r="977" spans="1:3">
      <c r="A977" s="2">
        <v>122.5</v>
      </c>
      <c r="B977" s="3">
        <v>0.76359999999999995</v>
      </c>
      <c r="C977" s="7">
        <f t="shared" si="5"/>
        <v>120</v>
      </c>
    </row>
    <row r="978" spans="1:3">
      <c r="A978" s="2">
        <v>122.6</v>
      </c>
      <c r="B978" s="3">
        <v>0.76329999999999998</v>
      </c>
      <c r="C978" s="7">
        <f t="shared" si="5"/>
        <v>120</v>
      </c>
    </row>
    <row r="979" spans="1:3">
      <c r="A979" s="2">
        <v>122.7</v>
      </c>
      <c r="B979" s="3">
        <v>0.76300000000000001</v>
      </c>
      <c r="C979" s="7">
        <f t="shared" si="5"/>
        <v>120</v>
      </c>
    </row>
    <row r="980" spans="1:3">
      <c r="A980" s="2">
        <v>122.8</v>
      </c>
      <c r="B980" s="3">
        <v>0.76270000000000004</v>
      </c>
      <c r="C980" s="7">
        <f t="shared" si="5"/>
        <v>120</v>
      </c>
    </row>
    <row r="981" spans="1:3">
      <c r="A981" s="2">
        <v>122.9</v>
      </c>
      <c r="B981" s="3">
        <v>0.76239999999999997</v>
      </c>
      <c r="C981" s="7">
        <f t="shared" si="5"/>
        <v>120</v>
      </c>
    </row>
    <row r="982" spans="1:3">
      <c r="A982" s="2">
        <v>123</v>
      </c>
      <c r="B982" s="3">
        <v>0.7621</v>
      </c>
      <c r="C982" s="7">
        <f t="shared" si="5"/>
        <v>120</v>
      </c>
    </row>
    <row r="983" spans="1:3">
      <c r="A983" s="2">
        <v>123.1</v>
      </c>
      <c r="B983" s="3">
        <v>0.76180000000000003</v>
      </c>
      <c r="C983" s="7">
        <f t="shared" si="5"/>
        <v>120</v>
      </c>
    </row>
    <row r="984" spans="1:3">
      <c r="A984" s="2">
        <v>123.2</v>
      </c>
      <c r="B984" s="3">
        <v>0.76149999999999995</v>
      </c>
      <c r="C984" s="7">
        <f t="shared" si="5"/>
        <v>120</v>
      </c>
    </row>
    <row r="985" spans="1:3">
      <c r="A985" s="2">
        <v>123.3</v>
      </c>
      <c r="B985" s="3">
        <v>0.76119999999999999</v>
      </c>
      <c r="C985" s="7">
        <f t="shared" si="5"/>
        <v>120</v>
      </c>
    </row>
    <row r="986" spans="1:3">
      <c r="A986" s="2">
        <v>123.4</v>
      </c>
      <c r="B986" s="3">
        <v>0.76080000000000003</v>
      </c>
      <c r="C986" s="7">
        <f t="shared" si="5"/>
        <v>120</v>
      </c>
    </row>
    <row r="987" spans="1:3">
      <c r="A987" s="2">
        <v>123.5</v>
      </c>
      <c r="B987" s="3">
        <v>0.76049999999999995</v>
      </c>
      <c r="C987" s="7">
        <f t="shared" si="5"/>
        <v>120</v>
      </c>
    </row>
    <row r="988" spans="1:3">
      <c r="A988" s="2">
        <v>123.6</v>
      </c>
      <c r="B988" s="3">
        <v>0.76019999999999999</v>
      </c>
      <c r="C988" s="7">
        <f t="shared" si="5"/>
        <v>120</v>
      </c>
    </row>
    <row r="989" spans="1:3">
      <c r="A989" s="2">
        <v>123.7</v>
      </c>
      <c r="B989" s="3">
        <v>0.75990000000000002</v>
      </c>
      <c r="C989" s="7">
        <f t="shared" si="5"/>
        <v>120</v>
      </c>
    </row>
    <row r="990" spans="1:3">
      <c r="A990" s="2">
        <v>123.8</v>
      </c>
      <c r="B990" s="3">
        <v>0.75960000000000005</v>
      </c>
      <c r="C990" s="7">
        <f t="shared" si="5"/>
        <v>120</v>
      </c>
    </row>
    <row r="991" spans="1:3">
      <c r="A991" s="2">
        <v>123.9</v>
      </c>
      <c r="B991" s="3">
        <v>0.75929999999999997</v>
      </c>
      <c r="C991" s="7">
        <f t="shared" si="5"/>
        <v>120</v>
      </c>
    </row>
    <row r="992" spans="1:3">
      <c r="A992" s="2">
        <v>124</v>
      </c>
      <c r="B992" s="3">
        <v>0.75900000000000001</v>
      </c>
      <c r="C992" s="7">
        <f t="shared" si="5"/>
        <v>120</v>
      </c>
    </row>
    <row r="993" spans="1:3">
      <c r="A993" s="2">
        <v>124.1</v>
      </c>
      <c r="B993" s="3">
        <v>0.75870000000000004</v>
      </c>
      <c r="C993" s="7">
        <f t="shared" si="5"/>
        <v>120</v>
      </c>
    </row>
    <row r="994" spans="1:3">
      <c r="A994" s="2">
        <v>124.2</v>
      </c>
      <c r="B994" s="3">
        <v>0.75849999999999995</v>
      </c>
      <c r="C994" s="7">
        <f t="shared" si="5"/>
        <v>120</v>
      </c>
    </row>
    <row r="995" spans="1:3">
      <c r="A995" s="2">
        <v>124.3</v>
      </c>
      <c r="B995" s="3">
        <v>0.75819999999999999</v>
      </c>
      <c r="C995" s="7">
        <f t="shared" si="5"/>
        <v>120</v>
      </c>
    </row>
    <row r="996" spans="1:3">
      <c r="A996" s="2">
        <v>124.4</v>
      </c>
      <c r="B996" s="3">
        <v>0.75790000000000002</v>
      </c>
      <c r="C996" s="7">
        <f t="shared" si="5"/>
        <v>120</v>
      </c>
    </row>
    <row r="997" spans="1:3">
      <c r="A997" s="2">
        <v>124.5</v>
      </c>
      <c r="B997" s="3">
        <v>0.75760000000000005</v>
      </c>
      <c r="C997" s="7">
        <f t="shared" si="5"/>
        <v>120</v>
      </c>
    </row>
    <row r="998" spans="1:3">
      <c r="A998" s="2">
        <v>124.6</v>
      </c>
      <c r="B998" s="3">
        <v>0.75729999999999997</v>
      </c>
      <c r="C998" s="7">
        <f t="shared" si="5"/>
        <v>120</v>
      </c>
    </row>
    <row r="999" spans="1:3">
      <c r="A999" s="2">
        <v>124.7</v>
      </c>
      <c r="B999" s="3">
        <v>0.75700000000000001</v>
      </c>
      <c r="C999" s="7">
        <f t="shared" si="5"/>
        <v>120</v>
      </c>
    </row>
    <row r="1000" spans="1:3">
      <c r="A1000" s="2">
        <v>124.8</v>
      </c>
      <c r="B1000" s="3">
        <v>0.75670000000000004</v>
      </c>
      <c r="C1000" s="7">
        <f t="shared" si="5"/>
        <v>120</v>
      </c>
    </row>
    <row r="1001" spans="1:3">
      <c r="A1001" s="2">
        <v>124.9</v>
      </c>
      <c r="B1001" s="3">
        <v>0.75639999999999996</v>
      </c>
      <c r="C1001" s="7">
        <f t="shared" si="5"/>
        <v>120</v>
      </c>
    </row>
    <row r="1002" spans="1:3">
      <c r="A1002" s="2">
        <v>125</v>
      </c>
      <c r="B1002" s="3">
        <v>0.75609999999999999</v>
      </c>
      <c r="C1002" s="7">
        <f t="shared" si="5"/>
        <v>125</v>
      </c>
    </row>
    <row r="1003" spans="1:3">
      <c r="A1003" s="2">
        <v>125.1</v>
      </c>
      <c r="B1003" s="3">
        <v>0.75580000000000003</v>
      </c>
      <c r="C1003" s="7">
        <f t="shared" si="5"/>
        <v>125</v>
      </c>
    </row>
    <row r="1004" spans="1:3">
      <c r="A1004" s="2">
        <v>125.2</v>
      </c>
      <c r="B1004" s="3">
        <v>0.75549999999999995</v>
      </c>
      <c r="C1004" s="7">
        <f t="shared" si="5"/>
        <v>125</v>
      </c>
    </row>
    <row r="1005" spans="1:3">
      <c r="A1005" s="2">
        <v>125.3</v>
      </c>
      <c r="B1005" s="3">
        <v>0.75519999999999998</v>
      </c>
      <c r="C1005" s="7">
        <f t="shared" si="5"/>
        <v>125</v>
      </c>
    </row>
    <row r="1006" spans="1:3">
      <c r="A1006" s="2">
        <v>125.4</v>
      </c>
      <c r="B1006" s="3">
        <v>0.75490000000000002</v>
      </c>
      <c r="C1006" s="7">
        <f t="shared" si="5"/>
        <v>125</v>
      </c>
    </row>
    <row r="1007" spans="1:3">
      <c r="A1007" s="2">
        <v>125.5</v>
      </c>
      <c r="B1007" s="3">
        <v>0.75460000000000005</v>
      </c>
      <c r="C1007" s="7">
        <f t="shared" si="5"/>
        <v>125</v>
      </c>
    </row>
    <row r="1008" spans="1:3">
      <c r="A1008" s="2">
        <v>125.6</v>
      </c>
      <c r="B1008" s="3">
        <v>0.75429999999999997</v>
      </c>
      <c r="C1008" s="7">
        <f t="shared" si="5"/>
        <v>125</v>
      </c>
    </row>
    <row r="1009" spans="1:3">
      <c r="A1009" s="2">
        <v>125.7</v>
      </c>
      <c r="B1009" s="3">
        <v>0.754</v>
      </c>
      <c r="C1009" s="7">
        <f t="shared" si="5"/>
        <v>125</v>
      </c>
    </row>
    <row r="1010" spans="1:3">
      <c r="A1010" s="2">
        <v>125.8</v>
      </c>
      <c r="B1010" s="3">
        <v>0.75370000000000004</v>
      </c>
      <c r="C1010" s="7">
        <f t="shared" si="5"/>
        <v>125</v>
      </c>
    </row>
    <row r="1011" spans="1:3">
      <c r="A1011" s="2">
        <v>125.9</v>
      </c>
      <c r="B1011" s="3">
        <v>0.75339999999999996</v>
      </c>
      <c r="C1011" s="7">
        <f t="shared" si="5"/>
        <v>125</v>
      </c>
    </row>
    <row r="1012" spans="1:3">
      <c r="A1012" s="2">
        <v>126</v>
      </c>
      <c r="B1012" s="3">
        <v>0.75319999999999998</v>
      </c>
      <c r="C1012" s="7">
        <f t="shared" si="5"/>
        <v>125</v>
      </c>
    </row>
    <row r="1013" spans="1:3">
      <c r="A1013" s="2">
        <v>126.1</v>
      </c>
      <c r="B1013" s="3">
        <v>0.75290000000000001</v>
      </c>
      <c r="C1013" s="7">
        <f t="shared" si="5"/>
        <v>125</v>
      </c>
    </row>
    <row r="1014" spans="1:3">
      <c r="A1014" s="2">
        <v>126.2</v>
      </c>
      <c r="B1014" s="3">
        <v>0.75260000000000005</v>
      </c>
      <c r="C1014" s="7">
        <f t="shared" si="5"/>
        <v>125</v>
      </c>
    </row>
    <row r="1015" spans="1:3">
      <c r="A1015" s="2">
        <v>126.3</v>
      </c>
      <c r="B1015" s="3">
        <v>0.75229999999999997</v>
      </c>
      <c r="C1015" s="7">
        <f t="shared" si="5"/>
        <v>125</v>
      </c>
    </row>
    <row r="1016" spans="1:3">
      <c r="A1016" s="2">
        <v>126.4</v>
      </c>
      <c r="B1016" s="3">
        <v>0.752</v>
      </c>
      <c r="C1016" s="7">
        <f t="shared" si="5"/>
        <v>125</v>
      </c>
    </row>
    <row r="1017" spans="1:3">
      <c r="A1017" s="2">
        <v>126.5</v>
      </c>
      <c r="B1017" s="3">
        <v>0.75170000000000003</v>
      </c>
      <c r="C1017" s="7">
        <f t="shared" si="5"/>
        <v>125</v>
      </c>
    </row>
    <row r="1018" spans="1:3">
      <c r="A1018" s="2">
        <v>126.6</v>
      </c>
      <c r="B1018" s="3">
        <v>0.75139999999999996</v>
      </c>
      <c r="C1018" s="7">
        <f t="shared" si="5"/>
        <v>125</v>
      </c>
    </row>
    <row r="1019" spans="1:3">
      <c r="A1019" s="2">
        <v>126.7</v>
      </c>
      <c r="B1019" s="3">
        <v>0.75109999999999999</v>
      </c>
      <c r="C1019" s="7">
        <f t="shared" si="5"/>
        <v>125</v>
      </c>
    </row>
    <row r="1020" spans="1:3">
      <c r="A1020" s="2">
        <v>126.8</v>
      </c>
      <c r="B1020" s="3">
        <v>0.75080000000000002</v>
      </c>
      <c r="C1020" s="7">
        <f t="shared" si="5"/>
        <v>125</v>
      </c>
    </row>
    <row r="1021" spans="1:3">
      <c r="A1021" s="2">
        <v>126.9</v>
      </c>
      <c r="B1021" s="3">
        <v>0.75060000000000004</v>
      </c>
      <c r="C1021" s="7">
        <f t="shared" si="5"/>
        <v>125</v>
      </c>
    </row>
    <row r="1022" spans="1:3">
      <c r="A1022" s="2">
        <v>127</v>
      </c>
      <c r="B1022" s="3">
        <v>0.75029999999999997</v>
      </c>
      <c r="C1022" s="7">
        <f t="shared" si="5"/>
        <v>125</v>
      </c>
    </row>
    <row r="1023" spans="1:3">
      <c r="A1023" s="2">
        <v>127.1</v>
      </c>
      <c r="B1023" s="3">
        <v>0.75</v>
      </c>
      <c r="C1023" s="7">
        <f t="shared" ref="C1023:C1051" si="6">C973+5</f>
        <v>125</v>
      </c>
    </row>
    <row r="1024" spans="1:3">
      <c r="A1024" s="2">
        <v>127.2</v>
      </c>
      <c r="B1024" s="3">
        <v>0.74970000000000003</v>
      </c>
      <c r="C1024" s="7">
        <f t="shared" si="6"/>
        <v>125</v>
      </c>
    </row>
    <row r="1025" spans="1:3">
      <c r="A1025" s="2">
        <v>127.3</v>
      </c>
      <c r="B1025" s="3">
        <v>0.74939999999999996</v>
      </c>
      <c r="C1025" s="7">
        <f t="shared" si="6"/>
        <v>125</v>
      </c>
    </row>
    <row r="1026" spans="1:3">
      <c r="A1026" s="2">
        <v>127.4</v>
      </c>
      <c r="B1026" s="3">
        <v>0.74909999999999999</v>
      </c>
      <c r="C1026" s="7">
        <f t="shared" si="6"/>
        <v>125</v>
      </c>
    </row>
    <row r="1027" spans="1:3">
      <c r="A1027" s="2">
        <v>127.5</v>
      </c>
      <c r="B1027" s="3">
        <v>0.74890000000000001</v>
      </c>
      <c r="C1027" s="7">
        <f t="shared" si="6"/>
        <v>125</v>
      </c>
    </row>
    <row r="1028" spans="1:3">
      <c r="A1028" s="2">
        <v>127.6</v>
      </c>
      <c r="B1028" s="3">
        <v>0.74860000000000004</v>
      </c>
      <c r="C1028" s="7">
        <f t="shared" si="6"/>
        <v>125</v>
      </c>
    </row>
    <row r="1029" spans="1:3">
      <c r="A1029" s="2">
        <v>127.7</v>
      </c>
      <c r="B1029" s="3">
        <v>0.74829999999999997</v>
      </c>
      <c r="C1029" s="7">
        <f t="shared" si="6"/>
        <v>125</v>
      </c>
    </row>
    <row r="1030" spans="1:3">
      <c r="A1030" s="2">
        <v>127.8</v>
      </c>
      <c r="B1030" s="3">
        <v>0.748</v>
      </c>
      <c r="C1030" s="7">
        <f t="shared" si="6"/>
        <v>125</v>
      </c>
    </row>
    <row r="1031" spans="1:3">
      <c r="A1031" s="2">
        <v>127.9</v>
      </c>
      <c r="B1031" s="3">
        <v>0.74770000000000003</v>
      </c>
      <c r="C1031" s="7">
        <f t="shared" si="6"/>
        <v>125</v>
      </c>
    </row>
    <row r="1032" spans="1:3">
      <c r="A1032" s="2">
        <v>128</v>
      </c>
      <c r="B1032" s="3">
        <v>0.74739999999999995</v>
      </c>
      <c r="C1032" s="7">
        <f t="shared" si="6"/>
        <v>125</v>
      </c>
    </row>
    <row r="1033" spans="1:3">
      <c r="A1033" s="2">
        <v>128.1</v>
      </c>
      <c r="B1033" s="3">
        <v>0.74719999999999998</v>
      </c>
      <c r="C1033" s="7">
        <f t="shared" si="6"/>
        <v>125</v>
      </c>
    </row>
    <row r="1034" spans="1:3">
      <c r="A1034" s="2">
        <v>128.19999999999999</v>
      </c>
      <c r="B1034" s="3">
        <v>0.74690000000000001</v>
      </c>
      <c r="C1034" s="7">
        <f t="shared" si="6"/>
        <v>125</v>
      </c>
    </row>
    <row r="1035" spans="1:3">
      <c r="A1035" s="2">
        <v>128.30000000000001</v>
      </c>
      <c r="B1035" s="3">
        <v>0.74660000000000004</v>
      </c>
      <c r="C1035" s="7">
        <f t="shared" si="6"/>
        <v>125</v>
      </c>
    </row>
    <row r="1036" spans="1:3">
      <c r="A1036" s="2">
        <v>128.4</v>
      </c>
      <c r="B1036" s="3">
        <v>0.74629999999999996</v>
      </c>
      <c r="C1036" s="7">
        <f t="shared" si="6"/>
        <v>125</v>
      </c>
    </row>
    <row r="1037" spans="1:3">
      <c r="A1037" s="2">
        <v>128.5</v>
      </c>
      <c r="B1037" s="3">
        <v>0.746</v>
      </c>
      <c r="C1037" s="7">
        <f t="shared" si="6"/>
        <v>125</v>
      </c>
    </row>
    <row r="1038" spans="1:3">
      <c r="A1038" s="2">
        <v>128.6</v>
      </c>
      <c r="B1038" s="3">
        <v>0.74580000000000002</v>
      </c>
      <c r="C1038" s="7">
        <f t="shared" si="6"/>
        <v>125</v>
      </c>
    </row>
    <row r="1039" spans="1:3">
      <c r="A1039" s="2">
        <v>128.69999999999999</v>
      </c>
      <c r="B1039" s="3">
        <v>0.74529999999999996</v>
      </c>
      <c r="C1039" s="7">
        <f t="shared" si="6"/>
        <v>125</v>
      </c>
    </row>
    <row r="1040" spans="1:3">
      <c r="A1040" s="2">
        <v>128.80000000000001</v>
      </c>
      <c r="B1040" s="3">
        <v>0.74519999999999997</v>
      </c>
      <c r="C1040" s="7">
        <f t="shared" si="6"/>
        <v>125</v>
      </c>
    </row>
    <row r="1041" spans="1:3">
      <c r="A1041" s="2">
        <v>128.9</v>
      </c>
      <c r="B1041" s="3">
        <v>0.74490000000000001</v>
      </c>
      <c r="C1041" s="7">
        <f t="shared" si="6"/>
        <v>125</v>
      </c>
    </row>
    <row r="1042" spans="1:3">
      <c r="A1042" s="2">
        <v>129</v>
      </c>
      <c r="B1042" s="3">
        <v>0.74460000000000004</v>
      </c>
      <c r="C1042" s="7">
        <f t="shared" si="6"/>
        <v>125</v>
      </c>
    </row>
    <row r="1043" spans="1:3">
      <c r="A1043" s="2">
        <v>129.1</v>
      </c>
      <c r="B1043" s="3">
        <v>0.74439999999999995</v>
      </c>
      <c r="C1043" s="7">
        <f t="shared" si="6"/>
        <v>125</v>
      </c>
    </row>
    <row r="1044" spans="1:3">
      <c r="A1044" s="2">
        <v>129.19999999999999</v>
      </c>
      <c r="B1044" s="3">
        <v>0.74409999999999998</v>
      </c>
      <c r="C1044" s="7">
        <f t="shared" si="6"/>
        <v>125</v>
      </c>
    </row>
    <row r="1045" spans="1:3">
      <c r="A1045" s="2">
        <v>129.30000000000001</v>
      </c>
      <c r="B1045" s="3">
        <v>0.74380000000000002</v>
      </c>
      <c r="C1045" s="7">
        <f t="shared" si="6"/>
        <v>125</v>
      </c>
    </row>
    <row r="1046" spans="1:3">
      <c r="A1046" s="2">
        <v>129.4</v>
      </c>
      <c r="B1046" s="3">
        <v>0.74350000000000005</v>
      </c>
      <c r="C1046" s="7">
        <f t="shared" si="6"/>
        <v>125</v>
      </c>
    </row>
    <row r="1047" spans="1:3">
      <c r="A1047" s="2">
        <v>129.5</v>
      </c>
      <c r="B1047" s="3">
        <v>0.74329999999999996</v>
      </c>
      <c r="C1047" s="7">
        <f t="shared" si="6"/>
        <v>125</v>
      </c>
    </row>
    <row r="1048" spans="1:3">
      <c r="A1048" s="2">
        <v>129.6</v>
      </c>
      <c r="B1048" s="3">
        <v>0.74299999999999999</v>
      </c>
      <c r="C1048" s="7">
        <f t="shared" si="6"/>
        <v>125</v>
      </c>
    </row>
    <row r="1049" spans="1:3">
      <c r="A1049" s="2">
        <v>129.69999999999999</v>
      </c>
      <c r="B1049" s="3">
        <v>0.74270000000000003</v>
      </c>
      <c r="C1049" s="7">
        <f t="shared" si="6"/>
        <v>125</v>
      </c>
    </row>
    <row r="1050" spans="1:3">
      <c r="A1050" s="2">
        <v>129.80000000000001</v>
      </c>
      <c r="B1050" s="3">
        <v>0.74239999999999995</v>
      </c>
      <c r="C1050" s="7">
        <f t="shared" si="6"/>
        <v>125</v>
      </c>
    </row>
    <row r="1051" spans="1:3">
      <c r="A1051" s="2">
        <v>129.9</v>
      </c>
      <c r="B1051" s="3">
        <v>0.74219999999999997</v>
      </c>
      <c r="C1051" s="7">
        <f t="shared" si="6"/>
        <v>125</v>
      </c>
    </row>
    <row r="1052" spans="1:3">
      <c r="A1052" s="2">
        <v>130</v>
      </c>
      <c r="B1052" s="3">
        <v>0.7419</v>
      </c>
      <c r="C1052" s="18" t="s">
        <v>31</v>
      </c>
    </row>
    <row r="1053" spans="1:3">
      <c r="A1053" s="2">
        <v>130.1</v>
      </c>
      <c r="B1053" s="3">
        <v>0.74160000000000004</v>
      </c>
      <c r="C1053" s="18" t="s">
        <v>31</v>
      </c>
    </row>
    <row r="1054" spans="1:3">
      <c r="A1054" s="2">
        <v>130.19999999999999</v>
      </c>
      <c r="B1054" s="3">
        <v>0.74129999999999996</v>
      </c>
      <c r="C1054" s="18" t="s">
        <v>31</v>
      </c>
    </row>
    <row r="1055" spans="1:3">
      <c r="A1055" s="2">
        <v>130.30000000000001</v>
      </c>
      <c r="B1055" s="3">
        <v>0.74109999999999998</v>
      </c>
      <c r="C1055" s="18" t="s">
        <v>31</v>
      </c>
    </row>
    <row r="1056" spans="1:3">
      <c r="A1056" s="2">
        <v>130.4</v>
      </c>
      <c r="B1056" s="3">
        <v>0.74080000000000001</v>
      </c>
      <c r="C1056" s="18" t="s">
        <v>31</v>
      </c>
    </row>
    <row r="1057" spans="1:3">
      <c r="A1057" s="2">
        <v>130.5</v>
      </c>
      <c r="B1057" s="3">
        <v>0.74050000000000005</v>
      </c>
      <c r="C1057" s="18" t="s">
        <v>31</v>
      </c>
    </row>
    <row r="1058" spans="1:3">
      <c r="A1058" s="2">
        <v>130.6</v>
      </c>
      <c r="B1058" s="3">
        <v>0.74019999999999997</v>
      </c>
      <c r="C1058" s="18" t="s">
        <v>31</v>
      </c>
    </row>
    <row r="1059" spans="1:3">
      <c r="A1059" s="2">
        <v>130.69999999999999</v>
      </c>
      <c r="B1059" s="3">
        <v>0.74</v>
      </c>
      <c r="C1059" s="18" t="s">
        <v>31</v>
      </c>
    </row>
    <row r="1060" spans="1:3">
      <c r="A1060" s="2">
        <v>130.80000000000001</v>
      </c>
      <c r="B1060" s="3">
        <v>0.73970000000000002</v>
      </c>
      <c r="C1060" s="18" t="s">
        <v>31</v>
      </c>
    </row>
    <row r="1061" spans="1:3">
      <c r="A1061" s="2">
        <v>130.9</v>
      </c>
      <c r="B1061" s="3">
        <v>0.73939999999999995</v>
      </c>
      <c r="C1061" s="18" t="s">
        <v>31</v>
      </c>
    </row>
    <row r="1062" spans="1:3">
      <c r="A1062" s="2">
        <v>131</v>
      </c>
      <c r="B1062" s="3">
        <v>0.73919999999999997</v>
      </c>
      <c r="C1062" s="18" t="s">
        <v>31</v>
      </c>
    </row>
    <row r="1063" spans="1:3">
      <c r="A1063" s="2">
        <v>131.1</v>
      </c>
      <c r="B1063" s="3">
        <v>0.7389</v>
      </c>
      <c r="C1063" s="18" t="s">
        <v>31</v>
      </c>
    </row>
    <row r="1064" spans="1:3">
      <c r="A1064" s="2">
        <v>131.19999999999999</v>
      </c>
      <c r="B1064" s="3">
        <v>0.73860000000000003</v>
      </c>
      <c r="C1064" s="18" t="s">
        <v>31</v>
      </c>
    </row>
    <row r="1065" spans="1:3">
      <c r="A1065" s="2">
        <v>131.30000000000001</v>
      </c>
      <c r="B1065" s="3">
        <v>0.73829999999999996</v>
      </c>
      <c r="C1065" s="18" t="s">
        <v>31</v>
      </c>
    </row>
    <row r="1066" spans="1:3">
      <c r="A1066" s="2">
        <v>131.4</v>
      </c>
      <c r="B1066" s="3">
        <v>0.73799999999999999</v>
      </c>
      <c r="C1066" s="18" t="s">
        <v>31</v>
      </c>
    </row>
    <row r="1067" spans="1:3">
      <c r="A1067" s="2">
        <v>131.5</v>
      </c>
      <c r="B1067" s="3">
        <v>0.73780000000000001</v>
      </c>
      <c r="C1067" s="18" t="s">
        <v>31</v>
      </c>
    </row>
    <row r="1068" spans="1:3">
      <c r="A1068" s="2">
        <v>131.6</v>
      </c>
      <c r="B1068" s="3">
        <v>0.73750000000000004</v>
      </c>
      <c r="C1068" s="18" t="s">
        <v>31</v>
      </c>
    </row>
    <row r="1069" spans="1:3">
      <c r="A1069" s="2">
        <v>131.69999999999999</v>
      </c>
      <c r="B1069" s="3">
        <v>0.73729999999999996</v>
      </c>
      <c r="C1069" s="18" t="s">
        <v>31</v>
      </c>
    </row>
    <row r="1070" spans="1:3">
      <c r="A1070" s="2">
        <v>131.80000000000001</v>
      </c>
      <c r="B1070" s="3">
        <v>0.73699999999999999</v>
      </c>
      <c r="C1070" s="18" t="s">
        <v>31</v>
      </c>
    </row>
    <row r="1071" spans="1:3">
      <c r="A1071" s="2">
        <v>131.9</v>
      </c>
      <c r="B1071" s="3">
        <v>0.73670000000000002</v>
      </c>
      <c r="C1071" s="18" t="s">
        <v>31</v>
      </c>
    </row>
    <row r="1072" spans="1:3">
      <c r="A1072" s="2">
        <v>132</v>
      </c>
      <c r="B1072" s="3">
        <v>0.73650000000000004</v>
      </c>
      <c r="C1072" s="18" t="s">
        <v>31</v>
      </c>
    </row>
    <row r="1073" spans="1:3">
      <c r="A1073" s="2">
        <v>132.1</v>
      </c>
      <c r="B1073" s="3">
        <v>0.73619999999999997</v>
      </c>
      <c r="C1073" s="18" t="s">
        <v>31</v>
      </c>
    </row>
    <row r="1074" spans="1:3">
      <c r="A1074" s="2">
        <v>132.19999999999999</v>
      </c>
      <c r="B1074" s="3">
        <v>0.7359</v>
      </c>
      <c r="C1074" s="18" t="s">
        <v>31</v>
      </c>
    </row>
    <row r="1075" spans="1:3">
      <c r="A1075" s="2">
        <v>132.30000000000001</v>
      </c>
      <c r="B1075" s="3">
        <v>0.73570000000000002</v>
      </c>
      <c r="C1075" s="18" t="s">
        <v>31</v>
      </c>
    </row>
    <row r="1076" spans="1:3">
      <c r="A1076" s="2">
        <v>132.4</v>
      </c>
      <c r="B1076" s="3">
        <v>0.73540000000000005</v>
      </c>
      <c r="C1076" s="18" t="s">
        <v>31</v>
      </c>
    </row>
    <row r="1077" spans="1:3">
      <c r="A1077" s="2">
        <v>132.5</v>
      </c>
      <c r="B1077" s="3">
        <v>0.73509999999999998</v>
      </c>
      <c r="C1077" s="18" t="s">
        <v>31</v>
      </c>
    </row>
    <row r="1078" spans="1:3">
      <c r="A1078" s="2">
        <v>132.6</v>
      </c>
      <c r="B1078" s="3">
        <v>0.7349</v>
      </c>
      <c r="C1078" s="18" t="s">
        <v>31</v>
      </c>
    </row>
    <row r="1079" spans="1:3">
      <c r="A1079" s="2">
        <v>132.69999999999999</v>
      </c>
      <c r="B1079" s="3">
        <v>0.73460000000000003</v>
      </c>
      <c r="C1079" s="18" t="s">
        <v>31</v>
      </c>
    </row>
    <row r="1080" spans="1:3">
      <c r="A1080" s="2">
        <v>132.80000000000001</v>
      </c>
      <c r="B1080" s="3">
        <v>0.73440000000000005</v>
      </c>
      <c r="C1080" s="18" t="s">
        <v>31</v>
      </c>
    </row>
    <row r="1081" spans="1:3">
      <c r="A1081" s="2">
        <v>132.9</v>
      </c>
      <c r="B1081" s="3">
        <v>0.73409999999999997</v>
      </c>
      <c r="C1081" s="18" t="s">
        <v>31</v>
      </c>
    </row>
    <row r="1082" spans="1:3">
      <c r="A1082" s="2">
        <v>133</v>
      </c>
      <c r="B1082" s="3">
        <v>0.73380000000000001</v>
      </c>
      <c r="C1082" s="18" t="s">
        <v>31</v>
      </c>
    </row>
    <row r="1083" spans="1:3">
      <c r="A1083" s="2">
        <v>133.1</v>
      </c>
      <c r="B1083" s="3">
        <v>0.73360000000000003</v>
      </c>
      <c r="C1083" s="18" t="s">
        <v>31</v>
      </c>
    </row>
    <row r="1084" spans="1:3">
      <c r="A1084" s="2">
        <v>133.19999999999999</v>
      </c>
      <c r="B1084" s="3">
        <v>0.73329999999999995</v>
      </c>
      <c r="C1084" s="18" t="s">
        <v>31</v>
      </c>
    </row>
    <row r="1085" spans="1:3">
      <c r="A1085" s="2">
        <v>133.30000000000001</v>
      </c>
      <c r="B1085" s="3">
        <v>0.73299999999999998</v>
      </c>
      <c r="C1085" s="18" t="s">
        <v>31</v>
      </c>
    </row>
    <row r="1086" spans="1:3">
      <c r="A1086" s="2">
        <v>133.4</v>
      </c>
      <c r="B1086" s="3">
        <v>0.73280000000000001</v>
      </c>
      <c r="C1086" s="18" t="s">
        <v>31</v>
      </c>
    </row>
    <row r="1087" spans="1:3">
      <c r="A1087" s="2">
        <v>133.5</v>
      </c>
      <c r="B1087" s="3">
        <v>0.73250000000000004</v>
      </c>
      <c r="C1087" s="18" t="s">
        <v>31</v>
      </c>
    </row>
    <row r="1088" spans="1:3">
      <c r="A1088" s="2">
        <v>133.6</v>
      </c>
      <c r="B1088" s="3">
        <v>0.73229999999999995</v>
      </c>
      <c r="C1088" s="18" t="s">
        <v>31</v>
      </c>
    </row>
    <row r="1089" spans="1:3">
      <c r="A1089" s="2">
        <v>133.69999999999999</v>
      </c>
      <c r="B1089" s="3">
        <v>0.73199999999999998</v>
      </c>
      <c r="C1089" s="18" t="s">
        <v>31</v>
      </c>
    </row>
    <row r="1090" spans="1:3">
      <c r="A1090" s="2">
        <v>133.80000000000001</v>
      </c>
      <c r="B1090" s="3">
        <v>0.73170000000000002</v>
      </c>
      <c r="C1090" s="18" t="s">
        <v>31</v>
      </c>
    </row>
    <row r="1091" spans="1:3">
      <c r="A1091" s="2">
        <v>133.9</v>
      </c>
      <c r="B1091" s="3">
        <v>0.73150000000000004</v>
      </c>
      <c r="C1091" s="18" t="s">
        <v>31</v>
      </c>
    </row>
    <row r="1092" spans="1:3">
      <c r="A1092" s="2">
        <v>134</v>
      </c>
      <c r="B1092" s="3">
        <v>0.73119999999999996</v>
      </c>
      <c r="C1092" s="18" t="s">
        <v>31</v>
      </c>
    </row>
    <row r="1093" spans="1:3">
      <c r="A1093" s="2">
        <v>134.1</v>
      </c>
      <c r="B1093" s="3">
        <v>0.73099999999999998</v>
      </c>
      <c r="C1093" s="18" t="s">
        <v>31</v>
      </c>
    </row>
    <row r="1094" spans="1:3">
      <c r="A1094" s="2">
        <v>134.19999999999999</v>
      </c>
      <c r="B1094" s="3">
        <v>0.73070000000000002</v>
      </c>
      <c r="C1094" s="18" t="s">
        <v>31</v>
      </c>
    </row>
    <row r="1095" spans="1:3">
      <c r="A1095" s="2">
        <v>134.30000000000001</v>
      </c>
      <c r="B1095" s="3">
        <v>0.73040000000000005</v>
      </c>
      <c r="C1095" s="18" t="s">
        <v>31</v>
      </c>
    </row>
    <row r="1096" spans="1:3">
      <c r="A1096" s="2">
        <v>134.4</v>
      </c>
      <c r="B1096" s="3">
        <v>0.73019999999999996</v>
      </c>
      <c r="C1096" s="18" t="s">
        <v>31</v>
      </c>
    </row>
    <row r="1097" spans="1:3">
      <c r="A1097" s="2">
        <v>134.5</v>
      </c>
      <c r="B1097" s="3">
        <v>0.72989999999999999</v>
      </c>
      <c r="C1097" s="18" t="s">
        <v>31</v>
      </c>
    </row>
    <row r="1098" spans="1:3">
      <c r="A1098" s="2">
        <v>134.6</v>
      </c>
      <c r="B1098" s="3">
        <v>0.72970000000000002</v>
      </c>
      <c r="C1098" s="18" t="s">
        <v>31</v>
      </c>
    </row>
    <row r="1099" spans="1:3">
      <c r="A1099" s="2">
        <v>134.69999999999999</v>
      </c>
      <c r="B1099" s="3">
        <v>0.72940000000000005</v>
      </c>
      <c r="C1099" s="18" t="s">
        <v>31</v>
      </c>
    </row>
    <row r="1100" spans="1:3">
      <c r="A1100" s="2">
        <v>134.80000000000001</v>
      </c>
      <c r="B1100" s="3">
        <v>0.72919999999999996</v>
      </c>
      <c r="C1100" s="18" t="s">
        <v>31</v>
      </c>
    </row>
    <row r="1101" spans="1:3">
      <c r="A1101" s="2">
        <v>134.9</v>
      </c>
      <c r="B1101" s="3">
        <v>0.72889999999999999</v>
      </c>
      <c r="C1101" s="18" t="s">
        <v>31</v>
      </c>
    </row>
    <row r="1102" spans="1:3">
      <c r="A1102" s="2">
        <v>135</v>
      </c>
      <c r="B1102" s="3">
        <v>0.72860000000000003</v>
      </c>
      <c r="C1102" s="18" t="s">
        <v>31</v>
      </c>
    </row>
    <row r="1103" spans="1:3">
      <c r="A1103" s="2">
        <v>135.1</v>
      </c>
      <c r="B1103" s="3">
        <v>0.72840000000000005</v>
      </c>
      <c r="C1103" s="18" t="s">
        <v>31</v>
      </c>
    </row>
    <row r="1104" spans="1:3">
      <c r="A1104" s="2">
        <v>135.19999999999999</v>
      </c>
      <c r="B1104" s="3">
        <v>0.72809999999999997</v>
      </c>
      <c r="C1104" s="18" t="s">
        <v>31</v>
      </c>
    </row>
    <row r="1105" spans="1:3">
      <c r="A1105" s="2">
        <v>135.30000000000001</v>
      </c>
      <c r="B1105" s="3">
        <v>0.72789999999999999</v>
      </c>
      <c r="C1105" s="18" t="s">
        <v>31</v>
      </c>
    </row>
    <row r="1106" spans="1:3">
      <c r="A1106" s="2">
        <v>135.4</v>
      </c>
      <c r="B1106" s="3">
        <v>0.72760000000000002</v>
      </c>
      <c r="C1106" s="18" t="s">
        <v>31</v>
      </c>
    </row>
    <row r="1107" spans="1:3">
      <c r="A1107" s="2">
        <v>135.5</v>
      </c>
      <c r="B1107" s="3">
        <v>0.72740000000000005</v>
      </c>
      <c r="C1107" s="18" t="s">
        <v>31</v>
      </c>
    </row>
    <row r="1108" spans="1:3">
      <c r="A1108" s="2">
        <v>135.6</v>
      </c>
      <c r="B1108" s="3">
        <v>0.72709999999999997</v>
      </c>
      <c r="C1108" s="18" t="s">
        <v>31</v>
      </c>
    </row>
    <row r="1109" spans="1:3">
      <c r="A1109" s="2">
        <v>135.69999999999999</v>
      </c>
      <c r="B1109" s="3">
        <v>0.72689999999999999</v>
      </c>
      <c r="C1109" s="18" t="s">
        <v>31</v>
      </c>
    </row>
    <row r="1110" spans="1:3">
      <c r="A1110" s="2">
        <v>135.80000000000001</v>
      </c>
      <c r="B1110" s="3">
        <v>0.72660000000000002</v>
      </c>
      <c r="C1110" s="18" t="s">
        <v>31</v>
      </c>
    </row>
    <row r="1111" spans="1:3">
      <c r="A1111" s="2">
        <v>135.9</v>
      </c>
      <c r="B1111" s="3">
        <v>0.72640000000000005</v>
      </c>
      <c r="C1111" s="18" t="s">
        <v>31</v>
      </c>
    </row>
    <row r="1112" spans="1:3">
      <c r="A1112" s="2">
        <v>136</v>
      </c>
      <c r="B1112" s="3">
        <v>0.72609999999999997</v>
      </c>
      <c r="C1112" s="18" t="s">
        <v>31</v>
      </c>
    </row>
    <row r="1113" spans="1:3">
      <c r="A1113" s="2">
        <v>136.1</v>
      </c>
      <c r="B1113" s="3">
        <v>0.72589999999999999</v>
      </c>
      <c r="C1113" s="18" t="s">
        <v>31</v>
      </c>
    </row>
    <row r="1114" spans="1:3">
      <c r="A1114" s="2">
        <v>136.19999999999999</v>
      </c>
      <c r="B1114" s="3">
        <v>0.72560000000000002</v>
      </c>
      <c r="C1114" s="18" t="s">
        <v>31</v>
      </c>
    </row>
    <row r="1115" spans="1:3">
      <c r="A1115" s="2">
        <v>136.30000000000001</v>
      </c>
      <c r="B1115" s="3">
        <v>0.72540000000000004</v>
      </c>
      <c r="C1115" s="18" t="s">
        <v>31</v>
      </c>
    </row>
    <row r="1116" spans="1:3">
      <c r="A1116" s="2">
        <v>136.4</v>
      </c>
      <c r="B1116" s="3">
        <v>0.72509999999999997</v>
      </c>
      <c r="C1116" s="18" t="s">
        <v>31</v>
      </c>
    </row>
    <row r="1117" spans="1:3">
      <c r="A1117" s="2">
        <v>136.5</v>
      </c>
      <c r="B1117" s="3">
        <v>0.72489999999999999</v>
      </c>
      <c r="C1117" s="18" t="s">
        <v>31</v>
      </c>
    </row>
    <row r="1118" spans="1:3">
      <c r="A1118" s="2">
        <v>136.6</v>
      </c>
      <c r="B1118" s="3">
        <v>0.72460000000000002</v>
      </c>
      <c r="C1118" s="18" t="s">
        <v>31</v>
      </c>
    </row>
    <row r="1119" spans="1:3">
      <c r="A1119" s="2">
        <v>136.69999999999999</v>
      </c>
      <c r="B1119" s="3">
        <v>0.72440000000000004</v>
      </c>
      <c r="C1119" s="18" t="s">
        <v>31</v>
      </c>
    </row>
    <row r="1120" spans="1:3">
      <c r="A1120" s="2">
        <v>136.80000000000001</v>
      </c>
      <c r="B1120" s="3">
        <v>0.72409999999999997</v>
      </c>
      <c r="C1120" s="18" t="s">
        <v>31</v>
      </c>
    </row>
    <row r="1121" spans="1:3">
      <c r="A1121" s="2">
        <v>136.9</v>
      </c>
      <c r="B1121" s="3">
        <v>0.72389999999999999</v>
      </c>
      <c r="C1121" s="18" t="s">
        <v>31</v>
      </c>
    </row>
    <row r="1122" spans="1:3">
      <c r="A1122" s="2">
        <v>137</v>
      </c>
      <c r="B1122" s="3">
        <v>0.72360000000000002</v>
      </c>
      <c r="C1122" s="18" t="s">
        <v>31</v>
      </c>
    </row>
    <row r="1123" spans="1:3">
      <c r="A1123" s="2">
        <v>137.1</v>
      </c>
      <c r="B1123" s="3">
        <v>0.72340000000000004</v>
      </c>
      <c r="C1123" s="18" t="s">
        <v>31</v>
      </c>
    </row>
    <row r="1124" spans="1:3">
      <c r="A1124" s="2">
        <v>137.19999999999999</v>
      </c>
      <c r="B1124" s="3">
        <v>0.72309999999999997</v>
      </c>
      <c r="C1124" s="18" t="s">
        <v>31</v>
      </c>
    </row>
    <row r="1125" spans="1:3">
      <c r="A1125" s="2">
        <v>137.30000000000001</v>
      </c>
      <c r="B1125" s="3">
        <v>0.72289999999999999</v>
      </c>
      <c r="C1125" s="18" t="s">
        <v>31</v>
      </c>
    </row>
    <row r="1126" spans="1:3">
      <c r="A1126" s="2">
        <v>137.4</v>
      </c>
      <c r="B1126" s="3">
        <v>0.72260000000000002</v>
      </c>
      <c r="C1126" s="18" t="s">
        <v>31</v>
      </c>
    </row>
    <row r="1127" spans="1:3">
      <c r="A1127" s="2">
        <v>137.5</v>
      </c>
      <c r="B1127" s="3">
        <v>0.72240000000000004</v>
      </c>
      <c r="C1127" s="18" t="s">
        <v>31</v>
      </c>
    </row>
    <row r="1128" spans="1:3">
      <c r="A1128" s="2">
        <v>137.6</v>
      </c>
      <c r="B1128" s="3">
        <v>0.72209999999999996</v>
      </c>
      <c r="C1128" s="18" t="s">
        <v>31</v>
      </c>
    </row>
    <row r="1129" spans="1:3">
      <c r="A1129" s="2">
        <v>137.69999999999999</v>
      </c>
      <c r="B1129" s="3">
        <v>0.72189999999999999</v>
      </c>
      <c r="C1129" s="18" t="s">
        <v>31</v>
      </c>
    </row>
    <row r="1130" spans="1:3">
      <c r="A1130" s="2">
        <v>137.80000000000001</v>
      </c>
      <c r="B1130" s="3">
        <v>0.72160000000000002</v>
      </c>
      <c r="C1130" s="18" t="s">
        <v>31</v>
      </c>
    </row>
    <row r="1131" spans="1:3">
      <c r="A1131" s="2">
        <v>137.9</v>
      </c>
      <c r="B1131" s="3">
        <v>0.72140000000000004</v>
      </c>
      <c r="C1131" s="18" t="s">
        <v>31</v>
      </c>
    </row>
    <row r="1132" spans="1:3">
      <c r="A1132" s="2">
        <v>138</v>
      </c>
      <c r="B1132" s="3">
        <v>0.72109999999999996</v>
      </c>
      <c r="C1132" s="18" t="s">
        <v>31</v>
      </c>
    </row>
    <row r="1133" spans="1:3">
      <c r="A1133" s="2">
        <v>138.1</v>
      </c>
      <c r="B1133" s="3">
        <v>0.72089999999999999</v>
      </c>
      <c r="C1133" s="18" t="s">
        <v>31</v>
      </c>
    </row>
    <row r="1134" spans="1:3">
      <c r="A1134" s="2">
        <v>138.19999999999999</v>
      </c>
      <c r="B1134" s="3">
        <v>0.72060000000000002</v>
      </c>
      <c r="C1134" s="18" t="s">
        <v>31</v>
      </c>
    </row>
    <row r="1135" spans="1:3">
      <c r="A1135" s="2">
        <v>138.30000000000001</v>
      </c>
      <c r="B1135" s="3">
        <v>0.72040000000000004</v>
      </c>
      <c r="C1135" s="18" t="s">
        <v>31</v>
      </c>
    </row>
    <row r="1136" spans="1:3">
      <c r="A1136" s="2">
        <v>138.4</v>
      </c>
      <c r="B1136" s="3">
        <v>0.72019999999999995</v>
      </c>
      <c r="C1136" s="18" t="s">
        <v>31</v>
      </c>
    </row>
    <row r="1137" spans="1:3">
      <c r="A1137" s="2">
        <v>138.5</v>
      </c>
      <c r="B1137" s="3">
        <v>0.72</v>
      </c>
      <c r="C1137" s="18" t="s">
        <v>31</v>
      </c>
    </row>
    <row r="1138" spans="1:3">
      <c r="A1138" s="2">
        <v>138.6</v>
      </c>
      <c r="B1138" s="3">
        <v>0.71970000000000001</v>
      </c>
      <c r="C1138" s="18" t="s">
        <v>31</v>
      </c>
    </row>
    <row r="1139" spans="1:3">
      <c r="A1139" s="2">
        <v>138.69999999999999</v>
      </c>
      <c r="B1139" s="3">
        <v>0.71940000000000004</v>
      </c>
      <c r="C1139" s="18" t="s">
        <v>31</v>
      </c>
    </row>
    <row r="1140" spans="1:3">
      <c r="A1140" s="2">
        <v>138.80000000000001</v>
      </c>
      <c r="B1140" s="3">
        <v>0.71919999999999995</v>
      </c>
      <c r="C1140" s="18" t="s">
        <v>31</v>
      </c>
    </row>
    <row r="1141" spans="1:3">
      <c r="A1141" s="2">
        <v>138.9</v>
      </c>
      <c r="B1141" s="3">
        <v>0.71889999999999998</v>
      </c>
      <c r="C1141" s="18" t="s">
        <v>31</v>
      </c>
    </row>
    <row r="1142" spans="1:3">
      <c r="A1142" s="2">
        <v>139</v>
      </c>
      <c r="B1142" s="3">
        <v>0.71870000000000001</v>
      </c>
      <c r="C1142" s="18" t="s">
        <v>31</v>
      </c>
    </row>
    <row r="1143" spans="1:3">
      <c r="A1143" s="2">
        <v>139.1</v>
      </c>
      <c r="B1143" s="3">
        <v>0.71840000000000004</v>
      </c>
      <c r="C1143" s="18" t="s">
        <v>31</v>
      </c>
    </row>
    <row r="1144" spans="1:3">
      <c r="A1144" s="2">
        <v>139.19999999999999</v>
      </c>
      <c r="B1144" s="3">
        <v>0.71819999999999995</v>
      </c>
      <c r="C1144" s="18" t="s">
        <v>31</v>
      </c>
    </row>
    <row r="1145" spans="1:3">
      <c r="A1145" s="2">
        <v>139.30000000000001</v>
      </c>
      <c r="B1145" s="3">
        <v>0.71799999999999997</v>
      </c>
      <c r="C1145" s="18" t="s">
        <v>31</v>
      </c>
    </row>
    <row r="1146" spans="1:3">
      <c r="A1146" s="2">
        <v>139.4</v>
      </c>
      <c r="B1146" s="3">
        <v>0.7177</v>
      </c>
      <c r="C1146" s="18" t="s">
        <v>31</v>
      </c>
    </row>
    <row r="1147" spans="1:3">
      <c r="A1147" s="2">
        <v>139.5</v>
      </c>
      <c r="B1147" s="3">
        <v>0.71750000000000003</v>
      </c>
      <c r="C1147" s="18" t="s">
        <v>31</v>
      </c>
    </row>
    <row r="1148" spans="1:3">
      <c r="A1148" s="2">
        <v>139.6</v>
      </c>
      <c r="B1148" s="3">
        <v>0.71719999999999995</v>
      </c>
      <c r="C1148" s="18" t="s">
        <v>31</v>
      </c>
    </row>
    <row r="1149" spans="1:3">
      <c r="A1149" s="2">
        <v>139.69999999999999</v>
      </c>
      <c r="B1149" s="3">
        <v>0.71699999999999997</v>
      </c>
      <c r="C1149" s="18" t="s">
        <v>31</v>
      </c>
    </row>
    <row r="1150" spans="1:3">
      <c r="A1150" s="2">
        <v>139.80000000000001</v>
      </c>
      <c r="B1150" s="3">
        <v>0.71679999999999999</v>
      </c>
      <c r="C1150" s="18" t="s">
        <v>31</v>
      </c>
    </row>
    <row r="1151" spans="1:3">
      <c r="A1151" s="2">
        <v>139.9</v>
      </c>
      <c r="B1151" s="3">
        <v>0.71650000000000003</v>
      </c>
      <c r="C1151" s="18" t="s">
        <v>31</v>
      </c>
    </row>
    <row r="1152" spans="1:3">
      <c r="A1152" s="2">
        <v>140</v>
      </c>
      <c r="B1152" s="3">
        <v>0.71630000000000005</v>
      </c>
      <c r="C1152" s="18" t="s">
        <v>31</v>
      </c>
    </row>
    <row r="1153" spans="1:3">
      <c r="A1153" s="2">
        <v>140.1</v>
      </c>
      <c r="B1153" s="3">
        <v>0.71599999999999997</v>
      </c>
      <c r="C1153" s="18" t="s">
        <v>31</v>
      </c>
    </row>
    <row r="1154" spans="1:3">
      <c r="A1154" s="2">
        <v>140.19999999999999</v>
      </c>
      <c r="B1154" s="3">
        <v>0.71579999999999999</v>
      </c>
      <c r="C1154" s="18" t="s">
        <v>31</v>
      </c>
    </row>
    <row r="1155" spans="1:3">
      <c r="A1155" s="2">
        <v>140.30000000000001</v>
      </c>
      <c r="B1155" s="3">
        <v>0.71560000000000001</v>
      </c>
      <c r="C1155" s="18" t="s">
        <v>31</v>
      </c>
    </row>
    <row r="1156" spans="1:3">
      <c r="A1156" s="2">
        <v>140.4</v>
      </c>
      <c r="B1156" s="3">
        <v>0.71530000000000005</v>
      </c>
      <c r="C1156" s="18" t="s">
        <v>31</v>
      </c>
    </row>
    <row r="1157" spans="1:3">
      <c r="A1157" s="2">
        <v>140.5</v>
      </c>
      <c r="B1157" s="3">
        <v>0.71509999999999996</v>
      </c>
      <c r="C1157" s="18" t="s">
        <v>31</v>
      </c>
    </row>
    <row r="1158" spans="1:3">
      <c r="A1158" s="2">
        <v>140.6</v>
      </c>
      <c r="B1158" s="3">
        <v>0.71489999999999998</v>
      </c>
      <c r="C1158" s="18" t="s">
        <v>31</v>
      </c>
    </row>
    <row r="1159" spans="1:3">
      <c r="A1159" s="2">
        <v>140.69999999999999</v>
      </c>
      <c r="B1159" s="3">
        <v>0.71460000000000001</v>
      </c>
      <c r="C1159" s="18" t="s">
        <v>31</v>
      </c>
    </row>
    <row r="1160" spans="1:3">
      <c r="A1160" s="2">
        <v>140.80000000000001</v>
      </c>
      <c r="B1160" s="3">
        <v>0.71440000000000003</v>
      </c>
      <c r="C1160" s="18" t="s">
        <v>31</v>
      </c>
    </row>
    <row r="1161" spans="1:3">
      <c r="A1161" s="2">
        <v>140.9</v>
      </c>
      <c r="B1161" s="3">
        <v>0.71409999999999996</v>
      </c>
      <c r="C1161" s="18" t="s">
        <v>31</v>
      </c>
    </row>
    <row r="1162" spans="1:3">
      <c r="A1162" s="2">
        <v>141</v>
      </c>
      <c r="B1162" s="3">
        <v>0.71389999999999998</v>
      </c>
      <c r="C1162" s="18" t="s">
        <v>31</v>
      </c>
    </row>
    <row r="1163" spans="1:3">
      <c r="A1163" s="2">
        <v>141.1</v>
      </c>
      <c r="B1163" s="3">
        <v>0.7137</v>
      </c>
      <c r="C1163" s="18" t="s">
        <v>31</v>
      </c>
    </row>
    <row r="1164" spans="1:3">
      <c r="A1164" s="2">
        <v>141.19999999999999</v>
      </c>
      <c r="B1164" s="3">
        <v>0.71340000000000003</v>
      </c>
      <c r="C1164" s="18" t="s">
        <v>31</v>
      </c>
    </row>
    <row r="1165" spans="1:3">
      <c r="A1165" s="2">
        <v>141.30000000000001</v>
      </c>
      <c r="B1165" s="3">
        <v>0.71319999999999995</v>
      </c>
      <c r="C1165" s="18" t="s">
        <v>31</v>
      </c>
    </row>
    <row r="1166" spans="1:3">
      <c r="A1166" s="2">
        <v>141.4</v>
      </c>
      <c r="B1166" s="3">
        <v>0.71299999999999997</v>
      </c>
      <c r="C1166" s="18" t="s">
        <v>31</v>
      </c>
    </row>
    <row r="1167" spans="1:3">
      <c r="A1167" s="2">
        <v>141.5</v>
      </c>
      <c r="B1167" s="3">
        <v>0.7127</v>
      </c>
      <c r="C1167" s="18" t="s">
        <v>31</v>
      </c>
    </row>
    <row r="1168" spans="1:3">
      <c r="A1168" s="2">
        <v>141.6</v>
      </c>
      <c r="B1168" s="3">
        <v>0.71250000000000002</v>
      </c>
      <c r="C1168" s="18" t="s">
        <v>31</v>
      </c>
    </row>
    <row r="1169" spans="1:3">
      <c r="A1169" s="2">
        <v>141.69999999999999</v>
      </c>
      <c r="B1169" s="3">
        <v>0.71230000000000004</v>
      </c>
      <c r="C1169" s="18" t="s">
        <v>31</v>
      </c>
    </row>
    <row r="1170" spans="1:3">
      <c r="A1170" s="2">
        <v>141.80000000000001</v>
      </c>
      <c r="B1170" s="3">
        <v>0.71199999999999997</v>
      </c>
      <c r="C1170" s="18" t="s">
        <v>31</v>
      </c>
    </row>
    <row r="1171" spans="1:3">
      <c r="A1171" s="2">
        <v>141.9</v>
      </c>
      <c r="B1171" s="3">
        <v>0.71179999999999999</v>
      </c>
      <c r="C1171" s="18" t="s">
        <v>31</v>
      </c>
    </row>
    <row r="1172" spans="1:3">
      <c r="A1172" s="2">
        <v>142</v>
      </c>
      <c r="B1172" s="3">
        <v>0.71160000000000001</v>
      </c>
      <c r="C1172" s="18" t="s">
        <v>31</v>
      </c>
    </row>
    <row r="1173" spans="1:3">
      <c r="A1173" s="2">
        <v>142.1</v>
      </c>
      <c r="B1173" s="3">
        <v>0.71130000000000004</v>
      </c>
      <c r="C1173" s="18" t="s">
        <v>31</v>
      </c>
    </row>
    <row r="1174" spans="1:3">
      <c r="A1174" s="2">
        <v>142.19999999999999</v>
      </c>
      <c r="B1174" s="3">
        <v>0.71109999999999995</v>
      </c>
      <c r="C1174" s="18" t="s">
        <v>31</v>
      </c>
    </row>
    <row r="1175" spans="1:3">
      <c r="A1175" s="2">
        <v>142.30000000000001</v>
      </c>
      <c r="B1175" s="3">
        <v>0.71089999999999998</v>
      </c>
      <c r="C1175" s="18" t="s">
        <v>31</v>
      </c>
    </row>
    <row r="1176" spans="1:3">
      <c r="A1176" s="2">
        <v>142.4</v>
      </c>
      <c r="B1176" s="3">
        <v>0.71060000000000001</v>
      </c>
      <c r="C1176" s="18" t="s">
        <v>31</v>
      </c>
    </row>
    <row r="1177" spans="1:3">
      <c r="A1177" s="2">
        <v>142.5</v>
      </c>
      <c r="B1177" s="3">
        <v>0.71040000000000003</v>
      </c>
      <c r="C1177" s="18" t="s">
        <v>31</v>
      </c>
    </row>
    <row r="1178" spans="1:3">
      <c r="A1178" s="2">
        <v>142.6</v>
      </c>
      <c r="B1178" s="3">
        <v>0.71020000000000005</v>
      </c>
      <c r="C1178" s="18" t="s">
        <v>31</v>
      </c>
    </row>
    <row r="1179" spans="1:3">
      <c r="A1179" s="2">
        <v>142.69999999999999</v>
      </c>
      <c r="B1179" s="3">
        <v>0.70989999999999998</v>
      </c>
      <c r="C1179" s="18" t="s">
        <v>31</v>
      </c>
    </row>
    <row r="1180" spans="1:3">
      <c r="A1180" s="2">
        <v>142.80000000000001</v>
      </c>
      <c r="B1180" s="3">
        <v>0.7097</v>
      </c>
      <c r="C1180" s="18" t="s">
        <v>31</v>
      </c>
    </row>
    <row r="1181" spans="1:3">
      <c r="A1181" s="2">
        <v>142.9</v>
      </c>
      <c r="B1181" s="3">
        <v>0.70950000000000002</v>
      </c>
      <c r="C1181" s="18" t="s">
        <v>31</v>
      </c>
    </row>
    <row r="1182" spans="1:3">
      <c r="A1182" s="2">
        <v>143</v>
      </c>
      <c r="B1182" s="3">
        <v>0.70920000000000005</v>
      </c>
      <c r="C1182" s="18" t="s">
        <v>31</v>
      </c>
    </row>
    <row r="1183" spans="1:3">
      <c r="A1183" s="2">
        <v>143.1</v>
      </c>
      <c r="B1183" s="3">
        <v>0.70899999999999996</v>
      </c>
      <c r="C1183" s="18" t="s">
        <v>31</v>
      </c>
    </row>
    <row r="1184" spans="1:3">
      <c r="A1184" s="2">
        <v>143.19999999999999</v>
      </c>
      <c r="B1184" s="3">
        <v>0.70879999999999999</v>
      </c>
      <c r="C1184" s="18" t="s">
        <v>31</v>
      </c>
    </row>
    <row r="1185" spans="1:3">
      <c r="A1185" s="2">
        <v>143.30000000000001</v>
      </c>
      <c r="B1185" s="3">
        <v>0.70850000000000002</v>
      </c>
      <c r="C1185" s="18" t="s">
        <v>31</v>
      </c>
    </row>
    <row r="1186" spans="1:3">
      <c r="A1186" s="2">
        <v>143.4</v>
      </c>
      <c r="B1186" s="3">
        <v>0.70830000000000004</v>
      </c>
      <c r="C1186" s="18" t="s">
        <v>31</v>
      </c>
    </row>
    <row r="1187" spans="1:3">
      <c r="A1187" s="2">
        <v>143.5</v>
      </c>
      <c r="B1187" s="3">
        <v>0.70809999999999995</v>
      </c>
      <c r="C1187" s="18" t="s">
        <v>31</v>
      </c>
    </row>
    <row r="1188" spans="1:3">
      <c r="A1188" s="2">
        <v>143.6</v>
      </c>
      <c r="B1188" s="3">
        <v>0.70789999999999997</v>
      </c>
      <c r="C1188" s="18" t="s">
        <v>31</v>
      </c>
    </row>
    <row r="1189" spans="1:3">
      <c r="A1189" s="2">
        <v>143.69999999999999</v>
      </c>
      <c r="B1189" s="3">
        <v>0.70760000000000001</v>
      </c>
      <c r="C1189" s="18" t="s">
        <v>31</v>
      </c>
    </row>
    <row r="1190" spans="1:3">
      <c r="A1190" s="2">
        <v>143.80000000000001</v>
      </c>
      <c r="B1190" s="3">
        <v>0.70740000000000003</v>
      </c>
      <c r="C1190" s="18" t="s">
        <v>31</v>
      </c>
    </row>
    <row r="1191" spans="1:3">
      <c r="A1191" s="2">
        <v>143.9</v>
      </c>
      <c r="B1191" s="3">
        <v>0.70720000000000005</v>
      </c>
      <c r="C1191" s="18" t="s">
        <v>31</v>
      </c>
    </row>
    <row r="1192" spans="1:3">
      <c r="A1192" s="2">
        <v>144</v>
      </c>
      <c r="B1192" s="3">
        <v>0.70689999999999997</v>
      </c>
      <c r="C1192" s="18" t="s">
        <v>31</v>
      </c>
    </row>
    <row r="1193" spans="1:3">
      <c r="A1193" s="2">
        <v>144.1</v>
      </c>
      <c r="B1193" s="3">
        <v>0.70669999999999999</v>
      </c>
      <c r="C1193" s="18" t="s">
        <v>31</v>
      </c>
    </row>
    <row r="1194" spans="1:3">
      <c r="A1194" s="2">
        <v>144.19999999999999</v>
      </c>
      <c r="B1194" s="3">
        <v>0.70650000000000002</v>
      </c>
      <c r="C1194" s="18" t="s">
        <v>31</v>
      </c>
    </row>
    <row r="1195" spans="1:3">
      <c r="A1195" s="2">
        <v>144.30000000000001</v>
      </c>
      <c r="B1195" s="3">
        <v>0.70630000000000004</v>
      </c>
      <c r="C1195" s="18" t="s">
        <v>31</v>
      </c>
    </row>
    <row r="1196" spans="1:3">
      <c r="A1196" s="2">
        <v>144.4</v>
      </c>
      <c r="B1196" s="3">
        <v>0.70599999999999996</v>
      </c>
      <c r="C1196" s="18" t="s">
        <v>31</v>
      </c>
    </row>
    <row r="1197" spans="1:3">
      <c r="A1197" s="2">
        <v>144.5</v>
      </c>
      <c r="B1197" s="3">
        <v>0.70579999999999998</v>
      </c>
      <c r="C1197" s="18" t="s">
        <v>31</v>
      </c>
    </row>
    <row r="1198" spans="1:3">
      <c r="A1198" s="2">
        <v>144.6</v>
      </c>
      <c r="B1198" s="3">
        <v>0.7056</v>
      </c>
      <c r="C1198" s="18" t="s">
        <v>31</v>
      </c>
    </row>
    <row r="1199" spans="1:3">
      <c r="A1199" s="2">
        <v>144.69999999999999</v>
      </c>
      <c r="B1199" s="3">
        <v>0.70540000000000003</v>
      </c>
      <c r="C1199" s="18" t="s">
        <v>31</v>
      </c>
    </row>
    <row r="1200" spans="1:3">
      <c r="A1200" s="2">
        <v>144.80000000000001</v>
      </c>
      <c r="B1200" s="3">
        <v>0.70509999999999995</v>
      </c>
      <c r="C1200" s="18" t="s">
        <v>31</v>
      </c>
    </row>
    <row r="1201" spans="1:3">
      <c r="A1201" s="2">
        <v>144.9</v>
      </c>
      <c r="B1201" s="3">
        <v>0.70489999999999997</v>
      </c>
      <c r="C1201" s="18" t="s">
        <v>31</v>
      </c>
    </row>
    <row r="1202" spans="1:3">
      <c r="A1202" s="2">
        <v>145</v>
      </c>
      <c r="B1202" s="3">
        <v>0.70469999999999999</v>
      </c>
      <c r="C1202" s="18" t="s">
        <v>31</v>
      </c>
    </row>
    <row r="1203" spans="1:3">
      <c r="A1203" s="2">
        <v>145.1</v>
      </c>
      <c r="B1203" s="3">
        <v>0.70450000000000002</v>
      </c>
      <c r="C1203" s="18" t="s">
        <v>31</v>
      </c>
    </row>
    <row r="1204" spans="1:3">
      <c r="A1204" s="2">
        <v>145.19999999999999</v>
      </c>
      <c r="B1204" s="3">
        <v>0.70420000000000005</v>
      </c>
      <c r="C1204" s="18" t="s">
        <v>31</v>
      </c>
    </row>
    <row r="1205" spans="1:3">
      <c r="A1205" s="2">
        <v>145.30000000000001</v>
      </c>
      <c r="B1205" s="3">
        <v>0.70399999999999996</v>
      </c>
      <c r="C1205" s="18" t="s">
        <v>31</v>
      </c>
    </row>
    <row r="1206" spans="1:3">
      <c r="A1206" s="2">
        <v>145.4</v>
      </c>
      <c r="B1206" s="3">
        <v>0.70379999999999998</v>
      </c>
      <c r="C1206" s="18" t="s">
        <v>31</v>
      </c>
    </row>
    <row r="1207" spans="1:3">
      <c r="A1207" s="2">
        <v>145.5</v>
      </c>
      <c r="B1207" s="3">
        <v>0.7036</v>
      </c>
      <c r="C1207" s="18" t="s">
        <v>31</v>
      </c>
    </row>
    <row r="1208" spans="1:3">
      <c r="A1208" s="2">
        <v>145.6</v>
      </c>
      <c r="B1208" s="3">
        <v>0.70330000000000004</v>
      </c>
      <c r="C1208" s="18" t="s">
        <v>31</v>
      </c>
    </row>
    <row r="1209" spans="1:3">
      <c r="A1209" s="2">
        <v>145.69999999999999</v>
      </c>
      <c r="B1209" s="3">
        <v>0.70309999999999995</v>
      </c>
      <c r="C1209" s="18" t="s">
        <v>31</v>
      </c>
    </row>
    <row r="1210" spans="1:3">
      <c r="A1210" s="2">
        <v>145.80000000000001</v>
      </c>
      <c r="B1210" s="3">
        <v>0.70289999999999997</v>
      </c>
      <c r="C1210" s="18" t="s">
        <v>31</v>
      </c>
    </row>
    <row r="1211" spans="1:3">
      <c r="A1211" s="2">
        <v>145.9</v>
      </c>
      <c r="B1211" s="3">
        <v>0.70269999999999999</v>
      </c>
      <c r="C1211" s="18" t="s">
        <v>31</v>
      </c>
    </row>
    <row r="1212" spans="1:3">
      <c r="A1212" s="2">
        <v>146</v>
      </c>
      <c r="B1212" s="3">
        <v>0.70250000000000001</v>
      </c>
      <c r="C1212" s="18" t="s">
        <v>31</v>
      </c>
    </row>
    <row r="1213" spans="1:3">
      <c r="A1213" s="2">
        <v>146.1</v>
      </c>
      <c r="B1213" s="3">
        <v>0.70220000000000005</v>
      </c>
      <c r="C1213" s="18" t="s">
        <v>31</v>
      </c>
    </row>
    <row r="1214" spans="1:3">
      <c r="A1214" s="2">
        <v>146.19999999999999</v>
      </c>
      <c r="B1214" s="3">
        <v>0.70199999999999996</v>
      </c>
      <c r="C1214" s="18" t="s">
        <v>31</v>
      </c>
    </row>
    <row r="1215" spans="1:3">
      <c r="A1215" s="2">
        <v>146.30000000000001</v>
      </c>
      <c r="B1215" s="3">
        <v>0.70179999999999998</v>
      </c>
      <c r="C1215" s="18" t="s">
        <v>31</v>
      </c>
    </row>
    <row r="1216" spans="1:3">
      <c r="A1216" s="2">
        <v>146.4</v>
      </c>
      <c r="B1216" s="3">
        <v>0.7016</v>
      </c>
      <c r="C1216" s="18" t="s">
        <v>31</v>
      </c>
    </row>
    <row r="1217" spans="1:3">
      <c r="A1217" s="2">
        <v>146.5</v>
      </c>
      <c r="B1217" s="3">
        <v>0.70130000000000003</v>
      </c>
      <c r="C1217" s="18" t="s">
        <v>31</v>
      </c>
    </row>
    <row r="1218" spans="1:3">
      <c r="A1218" s="2">
        <v>146.6</v>
      </c>
      <c r="B1218" s="3">
        <v>0.70109999999999995</v>
      </c>
      <c r="C1218" s="18" t="s">
        <v>31</v>
      </c>
    </row>
    <row r="1219" spans="1:3">
      <c r="A1219" s="2">
        <v>146.69999999999999</v>
      </c>
      <c r="B1219" s="3">
        <v>0.70089999999999997</v>
      </c>
      <c r="C1219" s="18" t="s">
        <v>31</v>
      </c>
    </row>
    <row r="1220" spans="1:3">
      <c r="A1220" s="2">
        <v>146.80000000000001</v>
      </c>
      <c r="B1220" s="3">
        <v>0.70069999999999999</v>
      </c>
      <c r="C1220" s="18" t="s">
        <v>31</v>
      </c>
    </row>
    <row r="1221" spans="1:3">
      <c r="A1221" s="2">
        <v>146.9</v>
      </c>
      <c r="B1221" s="3">
        <v>0.70050000000000001</v>
      </c>
      <c r="C1221" s="18" t="s">
        <v>31</v>
      </c>
    </row>
    <row r="1222" spans="1:3">
      <c r="A1222" s="2">
        <v>147</v>
      </c>
      <c r="B1222" s="3">
        <v>0.70020000000000004</v>
      </c>
      <c r="C1222" s="18" t="s">
        <v>31</v>
      </c>
    </row>
    <row r="1223" spans="1:3">
      <c r="A1223" s="2">
        <v>147.1</v>
      </c>
      <c r="B1223" s="3">
        <v>0.7</v>
      </c>
      <c r="C1223" s="18" t="s">
        <v>31</v>
      </c>
    </row>
    <row r="1224" spans="1:3">
      <c r="A1224" s="2">
        <v>147.19999999999999</v>
      </c>
      <c r="B1224" s="3">
        <v>0.69979999999999998</v>
      </c>
      <c r="C1224" s="18" t="s">
        <v>31</v>
      </c>
    </row>
    <row r="1225" spans="1:3">
      <c r="A1225" s="2">
        <v>147.30000000000001</v>
      </c>
      <c r="B1225" s="3">
        <v>0.6996</v>
      </c>
      <c r="C1225" s="18" t="s">
        <v>31</v>
      </c>
    </row>
    <row r="1226" spans="1:3">
      <c r="A1226" s="2">
        <v>147.4</v>
      </c>
      <c r="B1226" s="3">
        <v>0.69940000000000002</v>
      </c>
      <c r="C1226" s="18" t="s">
        <v>31</v>
      </c>
    </row>
    <row r="1227" spans="1:3">
      <c r="A1227" s="2">
        <v>147.5</v>
      </c>
      <c r="B1227" s="3">
        <v>0.69920000000000004</v>
      </c>
      <c r="C1227" s="18" t="s">
        <v>31</v>
      </c>
    </row>
    <row r="1228" spans="1:3">
      <c r="A1228" s="2">
        <v>147.6</v>
      </c>
      <c r="B1228" s="3">
        <v>0.69889999999999997</v>
      </c>
      <c r="C1228" s="18" t="s">
        <v>31</v>
      </c>
    </row>
    <row r="1229" spans="1:3">
      <c r="A1229" s="2">
        <v>147.69999999999999</v>
      </c>
      <c r="B1229" s="3">
        <v>0.69869999999999999</v>
      </c>
      <c r="C1229" s="18" t="s">
        <v>31</v>
      </c>
    </row>
    <row r="1230" spans="1:3">
      <c r="A1230" s="2">
        <v>147.80000000000001</v>
      </c>
      <c r="B1230" s="3">
        <v>0.69850000000000001</v>
      </c>
      <c r="C1230" s="18" t="s">
        <v>31</v>
      </c>
    </row>
    <row r="1231" spans="1:3">
      <c r="A1231" s="2">
        <v>147.9</v>
      </c>
      <c r="B1231" s="3">
        <v>0.69830000000000003</v>
      </c>
      <c r="C1231" s="18" t="s">
        <v>31</v>
      </c>
    </row>
    <row r="1232" spans="1:3">
      <c r="A1232" s="2">
        <v>148</v>
      </c>
      <c r="B1232" s="3">
        <v>0.69810000000000005</v>
      </c>
      <c r="C1232" s="18" t="s">
        <v>31</v>
      </c>
    </row>
    <row r="1233" spans="1:3">
      <c r="A1233" s="2">
        <v>148.1</v>
      </c>
      <c r="B1233" s="3">
        <v>0.69789999999999996</v>
      </c>
      <c r="C1233" s="18" t="s">
        <v>31</v>
      </c>
    </row>
    <row r="1234" spans="1:3">
      <c r="A1234" s="2">
        <v>148.19999999999999</v>
      </c>
      <c r="B1234" s="3">
        <v>0.6976</v>
      </c>
      <c r="C1234" s="18" t="s">
        <v>31</v>
      </c>
    </row>
    <row r="1235" spans="1:3">
      <c r="A1235" s="2">
        <v>148.30000000000001</v>
      </c>
      <c r="B1235" s="3">
        <v>0.69740000000000002</v>
      </c>
      <c r="C1235" s="18" t="s">
        <v>31</v>
      </c>
    </row>
    <row r="1236" spans="1:3">
      <c r="A1236" s="2">
        <v>148.4</v>
      </c>
      <c r="B1236" s="3">
        <v>0.69720000000000004</v>
      </c>
      <c r="C1236" s="18" t="s">
        <v>31</v>
      </c>
    </row>
    <row r="1237" spans="1:3">
      <c r="A1237" s="2">
        <v>148.5</v>
      </c>
      <c r="B1237" s="3">
        <v>0.69699999999999995</v>
      </c>
      <c r="C1237" s="18" t="s">
        <v>31</v>
      </c>
    </row>
    <row r="1238" spans="1:3">
      <c r="A1238" s="2">
        <v>148.6</v>
      </c>
      <c r="B1238" s="3">
        <v>0.69679999999999997</v>
      </c>
      <c r="C1238" s="18" t="s">
        <v>31</v>
      </c>
    </row>
    <row r="1239" spans="1:3">
      <c r="A1239" s="2">
        <v>148.69999999999999</v>
      </c>
      <c r="B1239" s="3">
        <v>0.6966</v>
      </c>
      <c r="C1239" s="18" t="s">
        <v>31</v>
      </c>
    </row>
    <row r="1240" spans="1:3">
      <c r="A1240" s="2">
        <v>148.80000000000001</v>
      </c>
      <c r="B1240" s="3">
        <v>0.69630000000000003</v>
      </c>
      <c r="C1240" s="18" t="s">
        <v>31</v>
      </c>
    </row>
    <row r="1241" spans="1:3">
      <c r="A1241" s="2">
        <v>148.9</v>
      </c>
      <c r="B1241" s="3">
        <v>0.69610000000000005</v>
      </c>
      <c r="C1241" s="18" t="s">
        <v>31</v>
      </c>
    </row>
    <row r="1242" spans="1:3">
      <c r="A1242" s="2">
        <v>149</v>
      </c>
      <c r="B1242" s="3">
        <v>0.69589999999999996</v>
      </c>
      <c r="C1242" s="18" t="s">
        <v>31</v>
      </c>
    </row>
    <row r="1243" spans="1:3">
      <c r="A1243" s="2">
        <v>149.1</v>
      </c>
      <c r="B1243" s="3">
        <v>0.69569999999999999</v>
      </c>
      <c r="C1243" s="18" t="s">
        <v>31</v>
      </c>
    </row>
    <row r="1244" spans="1:3">
      <c r="A1244" s="2">
        <v>149.19999999999999</v>
      </c>
      <c r="B1244" s="3">
        <v>0.69550000000000001</v>
      </c>
      <c r="C1244" s="18" t="s">
        <v>31</v>
      </c>
    </row>
    <row r="1245" spans="1:3">
      <c r="A1245" s="2">
        <v>149.30000000000001</v>
      </c>
      <c r="B1245" s="3">
        <v>0.69530000000000003</v>
      </c>
      <c r="C1245" s="18" t="s">
        <v>31</v>
      </c>
    </row>
    <row r="1246" spans="1:3">
      <c r="A1246" s="2">
        <v>149.4</v>
      </c>
      <c r="B1246" s="3">
        <v>0.69510000000000005</v>
      </c>
      <c r="C1246" s="18" t="s">
        <v>31</v>
      </c>
    </row>
    <row r="1247" spans="1:3">
      <c r="A1247" s="2">
        <v>149.5</v>
      </c>
      <c r="B1247" s="3">
        <v>0.69479999999999997</v>
      </c>
      <c r="C1247" s="18" t="s">
        <v>31</v>
      </c>
    </row>
    <row r="1248" spans="1:3">
      <c r="A1248" s="2">
        <v>149.6</v>
      </c>
      <c r="B1248" s="3">
        <v>0.6946</v>
      </c>
      <c r="C1248" s="18" t="s">
        <v>31</v>
      </c>
    </row>
    <row r="1249" spans="1:3">
      <c r="A1249" s="2">
        <v>149.69999999999999</v>
      </c>
      <c r="B1249" s="3">
        <v>0.69440000000000002</v>
      </c>
      <c r="C1249" s="18" t="s">
        <v>31</v>
      </c>
    </row>
    <row r="1250" spans="1:3">
      <c r="A1250" s="2">
        <v>149.80000000000001</v>
      </c>
      <c r="B1250" s="3">
        <v>0.69420000000000004</v>
      </c>
      <c r="C1250" s="18" t="s">
        <v>31</v>
      </c>
    </row>
    <row r="1251" spans="1:3">
      <c r="A1251" s="2">
        <v>149.9</v>
      </c>
      <c r="B1251" s="3">
        <v>0.69399999999999995</v>
      </c>
      <c r="C1251" s="18" t="s">
        <v>31</v>
      </c>
    </row>
    <row r="1252" spans="1:3">
      <c r="A1252" s="2">
        <v>150</v>
      </c>
      <c r="B1252" s="3">
        <v>0.69379999999999997</v>
      </c>
      <c r="C1252" s="18" t="s">
        <v>31</v>
      </c>
    </row>
    <row r="1253" spans="1:3">
      <c r="A1253" s="2">
        <v>150.1</v>
      </c>
      <c r="B1253" s="3">
        <v>0.69359999999999999</v>
      </c>
      <c r="C1253" s="18" t="s">
        <v>31</v>
      </c>
    </row>
    <row r="1254" spans="1:3">
      <c r="A1254" s="2">
        <v>150.19999999999999</v>
      </c>
      <c r="B1254" s="3">
        <v>0.69340000000000002</v>
      </c>
      <c r="C1254" s="18" t="s">
        <v>31</v>
      </c>
    </row>
    <row r="1255" spans="1:3">
      <c r="A1255" s="2">
        <v>150.30000000000001</v>
      </c>
      <c r="B1255" s="3">
        <v>0.69320000000000004</v>
      </c>
      <c r="C1255" s="18" t="s">
        <v>31</v>
      </c>
    </row>
    <row r="1256" spans="1:3">
      <c r="A1256" s="2">
        <v>150.4</v>
      </c>
      <c r="B1256" s="3">
        <v>0.69289999999999996</v>
      </c>
      <c r="C1256" s="18" t="s">
        <v>31</v>
      </c>
    </row>
    <row r="1257" spans="1:3">
      <c r="A1257" s="2">
        <v>150.5</v>
      </c>
      <c r="B1257" s="3">
        <v>0.69269999999999998</v>
      </c>
      <c r="C1257" s="18" t="s">
        <v>31</v>
      </c>
    </row>
    <row r="1258" spans="1:3">
      <c r="A1258" s="2">
        <v>150.6</v>
      </c>
      <c r="B1258" s="3">
        <v>0.6925</v>
      </c>
      <c r="C1258" s="18" t="s">
        <v>31</v>
      </c>
    </row>
    <row r="1259" spans="1:3">
      <c r="A1259" s="2">
        <v>150.69999999999999</v>
      </c>
      <c r="B1259" s="3">
        <v>0.69230000000000003</v>
      </c>
      <c r="C1259" s="18" t="s">
        <v>31</v>
      </c>
    </row>
    <row r="1260" spans="1:3">
      <c r="A1260" s="2">
        <v>150.80000000000001</v>
      </c>
      <c r="B1260" s="3">
        <v>0.69210000000000005</v>
      </c>
      <c r="C1260" s="18" t="s">
        <v>31</v>
      </c>
    </row>
    <row r="1261" spans="1:3">
      <c r="A1261" s="2">
        <v>150.9</v>
      </c>
      <c r="B1261" s="3">
        <v>0.69189999999999996</v>
      </c>
      <c r="C1261" s="18" t="s">
        <v>31</v>
      </c>
    </row>
    <row r="1262" spans="1:3">
      <c r="A1262" s="2">
        <v>151</v>
      </c>
      <c r="B1262" s="3">
        <v>0.69169999999999998</v>
      </c>
      <c r="C1262" s="18" t="s">
        <v>31</v>
      </c>
    </row>
    <row r="1263" spans="1:3">
      <c r="A1263" s="2">
        <v>151.1</v>
      </c>
      <c r="B1263" s="3">
        <v>0.6915</v>
      </c>
      <c r="C1263" s="18" t="s">
        <v>31</v>
      </c>
    </row>
    <row r="1264" spans="1:3">
      <c r="A1264" s="2">
        <v>151.19999999999999</v>
      </c>
      <c r="B1264" s="3">
        <v>0.69130000000000003</v>
      </c>
      <c r="C1264" s="18" t="s">
        <v>31</v>
      </c>
    </row>
    <row r="1265" spans="1:3">
      <c r="A1265" s="2">
        <v>151.30000000000001</v>
      </c>
      <c r="B1265" s="3">
        <v>0.69110000000000005</v>
      </c>
      <c r="C1265" s="18" t="s">
        <v>31</v>
      </c>
    </row>
    <row r="1266" spans="1:3">
      <c r="A1266" s="2">
        <v>151.4</v>
      </c>
      <c r="B1266" s="3">
        <v>0.69079999999999997</v>
      </c>
      <c r="C1266" s="18" t="s">
        <v>31</v>
      </c>
    </row>
    <row r="1267" spans="1:3">
      <c r="A1267" s="2">
        <v>151.5</v>
      </c>
      <c r="B1267" s="3">
        <v>0.69059999999999999</v>
      </c>
      <c r="C1267" s="18" t="s">
        <v>31</v>
      </c>
    </row>
    <row r="1268" spans="1:3">
      <c r="A1268" s="2">
        <v>151.6</v>
      </c>
      <c r="B1268" s="3">
        <v>0.69040000000000001</v>
      </c>
      <c r="C1268" s="18" t="s">
        <v>31</v>
      </c>
    </row>
    <row r="1269" spans="1:3">
      <c r="A1269" s="2">
        <v>151.69999999999999</v>
      </c>
      <c r="B1269" s="3">
        <v>0.69020000000000004</v>
      </c>
      <c r="C1269" s="18" t="s">
        <v>31</v>
      </c>
    </row>
    <row r="1270" spans="1:3">
      <c r="A1270" s="2">
        <v>151.80000000000001</v>
      </c>
      <c r="B1270" s="3">
        <v>0.69</v>
      </c>
      <c r="C1270" s="18" t="s">
        <v>31</v>
      </c>
    </row>
    <row r="1271" spans="1:3">
      <c r="A1271" s="2">
        <v>151.9</v>
      </c>
      <c r="B1271" s="3">
        <v>0.68979999999999997</v>
      </c>
      <c r="C1271" s="18" t="s">
        <v>31</v>
      </c>
    </row>
    <row r="1272" spans="1:3">
      <c r="A1272" s="2">
        <v>152</v>
      </c>
      <c r="B1272" s="3">
        <v>0.68959999999999999</v>
      </c>
      <c r="C1272" s="18" t="s">
        <v>31</v>
      </c>
    </row>
    <row r="1273" spans="1:3">
      <c r="A1273" s="2">
        <v>152.1</v>
      </c>
      <c r="B1273" s="3">
        <v>0.68940000000000001</v>
      </c>
      <c r="C1273" s="18" t="s">
        <v>31</v>
      </c>
    </row>
    <row r="1274" spans="1:3">
      <c r="A1274" s="2">
        <v>152.19999999999999</v>
      </c>
      <c r="B1274" s="3">
        <v>0.68920000000000003</v>
      </c>
      <c r="C1274" s="18" t="s">
        <v>31</v>
      </c>
    </row>
    <row r="1275" spans="1:3">
      <c r="A1275" s="2">
        <v>152.30000000000001</v>
      </c>
      <c r="B1275" s="3">
        <v>0.68899999999999995</v>
      </c>
      <c r="C1275" s="18" t="s">
        <v>31</v>
      </c>
    </row>
    <row r="1276" spans="1:3">
      <c r="A1276" s="2">
        <v>152.4</v>
      </c>
      <c r="B1276" s="3">
        <v>0.68879999999999997</v>
      </c>
      <c r="C1276" s="18" t="s">
        <v>31</v>
      </c>
    </row>
    <row r="1277" spans="1:3">
      <c r="A1277" s="2">
        <v>152.5</v>
      </c>
      <c r="B1277" s="3">
        <v>0.68859999999999999</v>
      </c>
      <c r="C1277" s="18" t="s">
        <v>31</v>
      </c>
    </row>
    <row r="1278" spans="1:3">
      <c r="A1278" s="2">
        <v>152.6</v>
      </c>
      <c r="B1278" s="3">
        <v>0.68840000000000001</v>
      </c>
      <c r="C1278" s="18" t="s">
        <v>31</v>
      </c>
    </row>
    <row r="1279" spans="1:3">
      <c r="A1279" s="2">
        <v>152.69999999999999</v>
      </c>
      <c r="B1279" s="3">
        <v>0.68820000000000003</v>
      </c>
      <c r="C1279" s="18" t="s">
        <v>31</v>
      </c>
    </row>
    <row r="1280" spans="1:3">
      <c r="A1280" s="2">
        <v>152.80000000000001</v>
      </c>
      <c r="B1280" s="3">
        <v>0.68799999999999994</v>
      </c>
      <c r="C1280" s="18" t="s">
        <v>31</v>
      </c>
    </row>
    <row r="1281" spans="1:3">
      <c r="A1281" s="2">
        <v>152.9</v>
      </c>
      <c r="B1281" s="3">
        <v>0.68779999999999997</v>
      </c>
      <c r="C1281" s="18" t="s">
        <v>31</v>
      </c>
    </row>
    <row r="1282" spans="1:3">
      <c r="A1282" s="2">
        <v>153</v>
      </c>
      <c r="B1282" s="3">
        <v>0.6875</v>
      </c>
      <c r="C1282" s="18" t="s">
        <v>31</v>
      </c>
    </row>
    <row r="1283" spans="1:3">
      <c r="A1283" s="2">
        <v>153.1</v>
      </c>
      <c r="B1283" s="3">
        <v>0.68730000000000002</v>
      </c>
      <c r="C1283" s="18" t="s">
        <v>31</v>
      </c>
    </row>
    <row r="1284" spans="1:3">
      <c r="A1284" s="2">
        <v>153.19999999999999</v>
      </c>
      <c r="B1284" s="3">
        <v>0.68710000000000004</v>
      </c>
      <c r="C1284" s="18" t="s">
        <v>31</v>
      </c>
    </row>
    <row r="1285" spans="1:3">
      <c r="A1285" s="2">
        <v>153.30000000000001</v>
      </c>
      <c r="B1285" s="3">
        <v>0.68689999999999996</v>
      </c>
      <c r="C1285" s="18" t="s">
        <v>31</v>
      </c>
    </row>
    <row r="1286" spans="1:3">
      <c r="A1286" s="2">
        <v>153.4</v>
      </c>
      <c r="B1286" s="3">
        <v>0.68669999999999998</v>
      </c>
      <c r="C1286" s="18" t="s">
        <v>31</v>
      </c>
    </row>
    <row r="1287" spans="1:3">
      <c r="A1287" s="2">
        <v>153.5</v>
      </c>
      <c r="B1287" s="3">
        <v>0.6865</v>
      </c>
      <c r="C1287" s="18" t="s">
        <v>31</v>
      </c>
    </row>
    <row r="1288" spans="1:3">
      <c r="A1288" s="2">
        <v>153.6</v>
      </c>
      <c r="B1288" s="3">
        <v>0.68630000000000002</v>
      </c>
      <c r="C1288" s="18" t="s">
        <v>31</v>
      </c>
    </row>
    <row r="1289" spans="1:3">
      <c r="A1289" s="2">
        <v>153.69999999999999</v>
      </c>
      <c r="B1289" s="3">
        <v>0.68610000000000004</v>
      </c>
      <c r="C1289" s="18" t="s">
        <v>31</v>
      </c>
    </row>
    <row r="1290" spans="1:3">
      <c r="A1290" s="2">
        <v>153.80000000000001</v>
      </c>
      <c r="B1290" s="3">
        <v>0.68589999999999995</v>
      </c>
      <c r="C1290" s="18" t="s">
        <v>31</v>
      </c>
    </row>
    <row r="1291" spans="1:3">
      <c r="A1291" s="2">
        <v>153.9</v>
      </c>
      <c r="B1291" s="3">
        <v>0.68569999999999998</v>
      </c>
      <c r="C1291" s="18" t="s">
        <v>31</v>
      </c>
    </row>
    <row r="1292" spans="1:3">
      <c r="A1292" s="2">
        <v>154</v>
      </c>
      <c r="B1292" s="3">
        <v>0.6855</v>
      </c>
      <c r="C1292" s="18" t="s">
        <v>31</v>
      </c>
    </row>
    <row r="1293" spans="1:3">
      <c r="A1293" s="2">
        <v>154.1</v>
      </c>
      <c r="B1293" s="3">
        <v>0.68530000000000002</v>
      </c>
      <c r="C1293" s="18" t="s">
        <v>31</v>
      </c>
    </row>
    <row r="1294" spans="1:3">
      <c r="A1294" s="2">
        <v>154.19999999999999</v>
      </c>
      <c r="B1294" s="3">
        <v>0.68510000000000004</v>
      </c>
      <c r="C1294" s="18" t="s">
        <v>31</v>
      </c>
    </row>
    <row r="1295" spans="1:3">
      <c r="A1295" s="2">
        <v>154.30000000000001</v>
      </c>
      <c r="B1295" s="3">
        <v>0.68489999999999995</v>
      </c>
      <c r="C1295" s="18" t="s">
        <v>31</v>
      </c>
    </row>
    <row r="1296" spans="1:3">
      <c r="A1296" s="2">
        <v>154.4</v>
      </c>
      <c r="B1296" s="3">
        <v>0.68469999999999998</v>
      </c>
      <c r="C1296" s="18" t="s">
        <v>31</v>
      </c>
    </row>
    <row r="1297" spans="1:3">
      <c r="A1297" s="2">
        <v>154.5</v>
      </c>
      <c r="B1297" s="3">
        <v>0.6845</v>
      </c>
      <c r="C1297" s="18" t="s">
        <v>31</v>
      </c>
    </row>
    <row r="1298" spans="1:3">
      <c r="A1298" s="2">
        <v>154.6</v>
      </c>
      <c r="B1298" s="3">
        <v>0.68430000000000002</v>
      </c>
      <c r="C1298" s="18" t="s">
        <v>31</v>
      </c>
    </row>
    <row r="1299" spans="1:3">
      <c r="A1299" s="2">
        <v>154.69999999999999</v>
      </c>
      <c r="B1299" s="3">
        <v>0.68410000000000004</v>
      </c>
      <c r="C1299" s="18" t="s">
        <v>31</v>
      </c>
    </row>
    <row r="1300" spans="1:3">
      <c r="A1300" s="2">
        <v>154.80000000000001</v>
      </c>
      <c r="B1300" s="3">
        <v>0.68389999999999995</v>
      </c>
      <c r="C1300" s="18" t="s">
        <v>31</v>
      </c>
    </row>
    <row r="1301" spans="1:3">
      <c r="A1301" s="2">
        <v>154.9</v>
      </c>
      <c r="B1301" s="3">
        <v>0.68369999999999997</v>
      </c>
      <c r="C1301" s="18" t="s">
        <v>31</v>
      </c>
    </row>
    <row r="1302" spans="1:3">
      <c r="A1302" s="2">
        <v>155</v>
      </c>
      <c r="B1302" s="3">
        <v>0.6835</v>
      </c>
      <c r="C1302" s="18" t="s">
        <v>31</v>
      </c>
    </row>
    <row r="1303" spans="1:3">
      <c r="A1303" s="2">
        <v>155.1</v>
      </c>
      <c r="B1303" s="3">
        <v>0.68330000000000002</v>
      </c>
      <c r="C1303" s="18" t="s">
        <v>31</v>
      </c>
    </row>
    <row r="1304" spans="1:3">
      <c r="A1304" s="2">
        <v>155.19999999999999</v>
      </c>
      <c r="B1304" s="3">
        <v>0.68310000000000004</v>
      </c>
      <c r="C1304" s="18" t="s">
        <v>31</v>
      </c>
    </row>
    <row r="1305" spans="1:3">
      <c r="A1305" s="2">
        <v>155.30000000000001</v>
      </c>
      <c r="B1305" s="3">
        <v>0.68289999999999995</v>
      </c>
      <c r="C1305" s="18" t="s">
        <v>31</v>
      </c>
    </row>
    <row r="1306" spans="1:3">
      <c r="A1306" s="2">
        <v>155.4</v>
      </c>
      <c r="B1306" s="3">
        <v>0.68269999999999997</v>
      </c>
      <c r="C1306" s="18" t="s">
        <v>31</v>
      </c>
    </row>
    <row r="1307" spans="1:3">
      <c r="A1307" s="2">
        <v>155.5</v>
      </c>
      <c r="B1307" s="3">
        <v>0.6825</v>
      </c>
      <c r="C1307" s="18" t="s">
        <v>31</v>
      </c>
    </row>
    <row r="1308" spans="1:3">
      <c r="A1308" s="2">
        <v>155.6</v>
      </c>
      <c r="B1308" s="3">
        <v>0.68230000000000002</v>
      </c>
      <c r="C1308" s="18" t="s">
        <v>31</v>
      </c>
    </row>
    <row r="1309" spans="1:3">
      <c r="A1309" s="2">
        <v>155.69999999999999</v>
      </c>
      <c r="B1309" s="3">
        <v>0.68210000000000004</v>
      </c>
      <c r="C1309" s="18" t="s">
        <v>31</v>
      </c>
    </row>
    <row r="1310" spans="1:3">
      <c r="A1310" s="2">
        <v>155.80000000000001</v>
      </c>
      <c r="B1310" s="3">
        <v>0.68189999999999995</v>
      </c>
      <c r="C1310" s="18" t="s">
        <v>31</v>
      </c>
    </row>
    <row r="1311" spans="1:3">
      <c r="A1311" s="2">
        <v>155.9</v>
      </c>
      <c r="B1311" s="3">
        <v>0.68169999999999997</v>
      </c>
      <c r="C1311" s="18" t="s">
        <v>31</v>
      </c>
    </row>
    <row r="1312" spans="1:3">
      <c r="A1312" s="2">
        <v>156</v>
      </c>
      <c r="B1312" s="3">
        <v>0.68149999999999999</v>
      </c>
      <c r="C1312" s="18" t="s">
        <v>31</v>
      </c>
    </row>
    <row r="1313" spans="1:3">
      <c r="A1313" s="2">
        <v>156.1</v>
      </c>
      <c r="B1313" s="3">
        <v>0.68130000000000002</v>
      </c>
      <c r="C1313" s="18" t="s">
        <v>31</v>
      </c>
    </row>
    <row r="1314" spans="1:3">
      <c r="A1314" s="2">
        <v>156.19999999999999</v>
      </c>
      <c r="B1314" s="3">
        <v>0.68110000000000004</v>
      </c>
      <c r="C1314" s="18" t="s">
        <v>31</v>
      </c>
    </row>
    <row r="1315" spans="1:3">
      <c r="A1315" s="2">
        <v>156.30000000000001</v>
      </c>
      <c r="B1315" s="3">
        <v>0.68089999999999995</v>
      </c>
      <c r="C1315" s="18" t="s">
        <v>31</v>
      </c>
    </row>
    <row r="1316" spans="1:3">
      <c r="A1316" s="2">
        <v>156.4</v>
      </c>
      <c r="B1316" s="3">
        <v>0.68069999999999997</v>
      </c>
      <c r="C1316" s="18" t="s">
        <v>31</v>
      </c>
    </row>
    <row r="1317" spans="1:3">
      <c r="A1317" s="2">
        <v>156.5</v>
      </c>
      <c r="B1317" s="3">
        <v>0.68049999999999999</v>
      </c>
      <c r="C1317" s="18" t="s">
        <v>31</v>
      </c>
    </row>
    <row r="1318" spans="1:3">
      <c r="A1318" s="2">
        <v>156.6</v>
      </c>
      <c r="B1318" s="3">
        <v>0.68030000000000002</v>
      </c>
      <c r="C1318" s="18" t="s">
        <v>31</v>
      </c>
    </row>
    <row r="1319" spans="1:3">
      <c r="A1319" s="2">
        <v>156.69999999999999</v>
      </c>
      <c r="B1319" s="3">
        <v>0.68010000000000004</v>
      </c>
      <c r="C1319" s="18" t="s">
        <v>31</v>
      </c>
    </row>
    <row r="1320" spans="1:3">
      <c r="A1320" s="2">
        <v>156.80000000000001</v>
      </c>
      <c r="B1320" s="3">
        <v>0.68</v>
      </c>
      <c r="C1320" s="18" t="s">
        <v>31</v>
      </c>
    </row>
    <row r="1321" spans="1:3">
      <c r="A1321" s="2">
        <v>156.9</v>
      </c>
      <c r="B1321" s="3">
        <v>0.67979999999999996</v>
      </c>
      <c r="C1321" s="18" t="s">
        <v>31</v>
      </c>
    </row>
    <row r="1322" spans="1:3">
      <c r="A1322" s="2">
        <v>157</v>
      </c>
      <c r="B1322" s="3">
        <v>0.67959999999999998</v>
      </c>
      <c r="C1322" s="18" t="s">
        <v>31</v>
      </c>
    </row>
    <row r="1323" spans="1:3">
      <c r="A1323" s="2">
        <v>157.1</v>
      </c>
      <c r="B1323" s="3">
        <v>0.6794</v>
      </c>
      <c r="C1323" s="18" t="s">
        <v>31</v>
      </c>
    </row>
    <row r="1324" spans="1:3">
      <c r="A1324" s="2">
        <v>157.19999999999999</v>
      </c>
      <c r="B1324" s="3">
        <v>0.67920000000000003</v>
      </c>
      <c r="C1324" s="18" t="s">
        <v>31</v>
      </c>
    </row>
    <row r="1325" spans="1:3">
      <c r="A1325" s="2">
        <v>157.30000000000001</v>
      </c>
      <c r="B1325" s="3">
        <v>0.67900000000000005</v>
      </c>
      <c r="C1325" s="18" t="s">
        <v>31</v>
      </c>
    </row>
    <row r="1326" spans="1:3">
      <c r="A1326" s="2">
        <v>157.4</v>
      </c>
      <c r="B1326" s="3">
        <v>0.67879999999999996</v>
      </c>
      <c r="C1326" s="18" t="s">
        <v>31</v>
      </c>
    </row>
    <row r="1327" spans="1:3">
      <c r="A1327" s="2">
        <v>157.5</v>
      </c>
      <c r="B1327" s="3">
        <v>0.67859999999999998</v>
      </c>
      <c r="C1327" s="18" t="s">
        <v>31</v>
      </c>
    </row>
    <row r="1328" spans="1:3">
      <c r="A1328" s="2">
        <v>157.6</v>
      </c>
      <c r="B1328" s="3">
        <v>0.6784</v>
      </c>
      <c r="C1328" s="18" t="s">
        <v>31</v>
      </c>
    </row>
    <row r="1329" spans="1:3">
      <c r="A1329" s="2">
        <v>157.69999999999999</v>
      </c>
      <c r="B1329" s="3">
        <v>0.67820000000000003</v>
      </c>
      <c r="C1329" s="18" t="s">
        <v>31</v>
      </c>
    </row>
    <row r="1330" spans="1:3">
      <c r="A1330" s="2">
        <v>157.80000000000001</v>
      </c>
      <c r="B1330" s="3">
        <v>0.67800000000000005</v>
      </c>
      <c r="C1330" s="18" t="s">
        <v>31</v>
      </c>
    </row>
    <row r="1331" spans="1:3">
      <c r="A1331" s="2">
        <v>157.9</v>
      </c>
      <c r="B1331" s="3">
        <v>0.67779999999999996</v>
      </c>
      <c r="C1331" s="18" t="s">
        <v>31</v>
      </c>
    </row>
    <row r="1332" spans="1:3">
      <c r="A1332" s="2">
        <v>158</v>
      </c>
      <c r="B1332" s="3">
        <v>0.67759999999999998</v>
      </c>
      <c r="C1332" s="18" t="s">
        <v>31</v>
      </c>
    </row>
    <row r="1333" spans="1:3">
      <c r="A1333" s="2">
        <v>158.1</v>
      </c>
      <c r="B1333" s="3">
        <v>0.6774</v>
      </c>
      <c r="C1333" s="18" t="s">
        <v>31</v>
      </c>
    </row>
    <row r="1334" spans="1:3">
      <c r="A1334" s="2">
        <v>158.19999999999999</v>
      </c>
      <c r="B1334" s="3">
        <v>0.67720000000000002</v>
      </c>
      <c r="C1334" s="18" t="s">
        <v>31</v>
      </c>
    </row>
    <row r="1335" spans="1:3">
      <c r="A1335" s="2">
        <v>158.30000000000001</v>
      </c>
      <c r="B1335" s="3">
        <v>0.67700000000000005</v>
      </c>
      <c r="C1335" s="18" t="s">
        <v>31</v>
      </c>
    </row>
    <row r="1336" spans="1:3">
      <c r="A1336" s="2">
        <v>158.4</v>
      </c>
      <c r="B1336" s="3">
        <v>0.67679999999999996</v>
      </c>
      <c r="C1336" s="18" t="s">
        <v>31</v>
      </c>
    </row>
    <row r="1337" spans="1:3">
      <c r="A1337" s="2">
        <v>158.5</v>
      </c>
      <c r="B1337" s="3">
        <v>0.67669999999999997</v>
      </c>
      <c r="C1337" s="18" t="s">
        <v>31</v>
      </c>
    </row>
    <row r="1338" spans="1:3">
      <c r="A1338" s="2">
        <v>158.6</v>
      </c>
      <c r="B1338" s="3">
        <v>0.67649999999999999</v>
      </c>
      <c r="C1338" s="18" t="s">
        <v>31</v>
      </c>
    </row>
    <row r="1339" spans="1:3">
      <c r="A1339" s="2">
        <v>158.69999999999999</v>
      </c>
      <c r="B1339" s="3">
        <v>0.67630000000000001</v>
      </c>
      <c r="C1339" s="18" t="s">
        <v>31</v>
      </c>
    </row>
    <row r="1340" spans="1:3">
      <c r="A1340" s="2">
        <v>158.80000000000001</v>
      </c>
      <c r="B1340" s="3">
        <v>0.67610000000000003</v>
      </c>
      <c r="C1340" s="18" t="s">
        <v>31</v>
      </c>
    </row>
    <row r="1341" spans="1:3">
      <c r="A1341" s="2">
        <v>158.9</v>
      </c>
      <c r="B1341" s="3">
        <v>0.67589999999999995</v>
      </c>
      <c r="C1341" s="18" t="s">
        <v>31</v>
      </c>
    </row>
    <row r="1342" spans="1:3">
      <c r="A1342" s="2">
        <v>159</v>
      </c>
      <c r="B1342" s="3">
        <v>0.67569999999999997</v>
      </c>
      <c r="C1342" s="18" t="s">
        <v>31</v>
      </c>
    </row>
    <row r="1343" spans="1:3">
      <c r="A1343" s="2">
        <v>159.1</v>
      </c>
      <c r="B1343" s="3">
        <v>0.67549999999999999</v>
      </c>
      <c r="C1343" s="18" t="s">
        <v>31</v>
      </c>
    </row>
    <row r="1344" spans="1:3">
      <c r="A1344" s="2">
        <v>159.19999999999999</v>
      </c>
      <c r="B1344" s="3">
        <v>0.67530000000000001</v>
      </c>
      <c r="C1344" s="18" t="s">
        <v>31</v>
      </c>
    </row>
    <row r="1345" spans="1:3">
      <c r="A1345" s="2">
        <v>159.30000000000001</v>
      </c>
      <c r="B1345" s="3">
        <v>0.67510000000000003</v>
      </c>
      <c r="C1345" s="18" t="s">
        <v>31</v>
      </c>
    </row>
    <row r="1346" spans="1:3">
      <c r="A1346" s="2">
        <v>159.4</v>
      </c>
      <c r="B1346" s="3">
        <v>0.67490000000000006</v>
      </c>
      <c r="C1346" s="18" t="s">
        <v>31</v>
      </c>
    </row>
    <row r="1347" spans="1:3">
      <c r="A1347" s="2">
        <v>159.5</v>
      </c>
      <c r="B1347" s="3">
        <v>0.67469999999999997</v>
      </c>
      <c r="C1347" s="18" t="s">
        <v>31</v>
      </c>
    </row>
    <row r="1348" spans="1:3">
      <c r="A1348" s="2">
        <v>159.6</v>
      </c>
      <c r="B1348" s="3">
        <v>0.67459999999999998</v>
      </c>
      <c r="C1348" s="18" t="s">
        <v>31</v>
      </c>
    </row>
    <row r="1349" spans="1:3">
      <c r="A1349" s="2">
        <v>159.69999999999999</v>
      </c>
      <c r="B1349" s="3">
        <v>0.6744</v>
      </c>
      <c r="C1349" s="18" t="s">
        <v>31</v>
      </c>
    </row>
    <row r="1350" spans="1:3">
      <c r="A1350" s="2">
        <v>159.80000000000001</v>
      </c>
      <c r="B1350" s="3">
        <v>0.67420000000000002</v>
      </c>
      <c r="C1350" s="18" t="s">
        <v>31</v>
      </c>
    </row>
    <row r="1351" spans="1:3">
      <c r="A1351" s="2">
        <v>159.9</v>
      </c>
      <c r="B1351" s="3">
        <v>0.67400000000000004</v>
      </c>
      <c r="C1351" s="18" t="s">
        <v>31</v>
      </c>
    </row>
    <row r="1352" spans="1:3">
      <c r="A1352" s="2">
        <v>160</v>
      </c>
      <c r="B1352" s="3">
        <v>0.67379999999999995</v>
      </c>
      <c r="C1352" s="18" t="s">
        <v>31</v>
      </c>
    </row>
    <row r="1353" spans="1:3">
      <c r="A1353" s="2">
        <v>160.1</v>
      </c>
      <c r="B1353" s="3">
        <v>0.67359999999999998</v>
      </c>
      <c r="C1353" s="18" t="s">
        <v>31</v>
      </c>
    </row>
    <row r="1354" spans="1:3">
      <c r="A1354" s="2">
        <v>160.19999999999999</v>
      </c>
      <c r="B1354" s="3">
        <v>0.6734</v>
      </c>
      <c r="C1354" s="18" t="s">
        <v>31</v>
      </c>
    </row>
    <row r="1355" spans="1:3">
      <c r="A1355" s="2">
        <v>160.30000000000001</v>
      </c>
      <c r="B1355" s="3">
        <v>0.67320000000000002</v>
      </c>
      <c r="C1355" s="18" t="s">
        <v>31</v>
      </c>
    </row>
    <row r="1356" spans="1:3">
      <c r="A1356" s="2">
        <v>160.4</v>
      </c>
      <c r="B1356" s="3">
        <v>0.67300000000000004</v>
      </c>
      <c r="C1356" s="18" t="s">
        <v>31</v>
      </c>
    </row>
    <row r="1357" spans="1:3">
      <c r="A1357" s="2">
        <v>160.5</v>
      </c>
      <c r="B1357" s="3">
        <v>0.67290000000000005</v>
      </c>
      <c r="C1357" s="18" t="s">
        <v>31</v>
      </c>
    </row>
    <row r="1358" spans="1:3">
      <c r="A1358" s="2">
        <v>160.6</v>
      </c>
      <c r="B1358" s="3">
        <v>0.67269999999999996</v>
      </c>
      <c r="C1358" s="18" t="s">
        <v>31</v>
      </c>
    </row>
    <row r="1359" spans="1:3">
      <c r="A1359" s="2">
        <v>160.69999999999999</v>
      </c>
      <c r="B1359" s="3">
        <v>0.67249999999999999</v>
      </c>
      <c r="C1359" s="18" t="s">
        <v>31</v>
      </c>
    </row>
    <row r="1360" spans="1:3">
      <c r="A1360" s="2">
        <v>160.80000000000001</v>
      </c>
      <c r="B1360" s="3">
        <v>0.67230000000000001</v>
      </c>
      <c r="C1360" s="18" t="s">
        <v>31</v>
      </c>
    </row>
    <row r="1361" spans="1:3">
      <c r="A1361" s="2">
        <v>160.9</v>
      </c>
      <c r="B1361" s="3">
        <v>0.67210000000000003</v>
      </c>
      <c r="C1361" s="18" t="s">
        <v>31</v>
      </c>
    </row>
    <row r="1362" spans="1:3">
      <c r="A1362" s="2">
        <v>161</v>
      </c>
      <c r="B1362" s="3">
        <v>0.67190000000000005</v>
      </c>
      <c r="C1362" s="18" t="s">
        <v>31</v>
      </c>
    </row>
    <row r="1363" spans="1:3">
      <c r="A1363" s="2">
        <v>161.1</v>
      </c>
      <c r="B1363" s="3">
        <v>0.67169999999999996</v>
      </c>
      <c r="C1363" s="18" t="s">
        <v>31</v>
      </c>
    </row>
    <row r="1364" spans="1:3">
      <c r="A1364" s="2">
        <v>161.19999999999999</v>
      </c>
      <c r="B1364" s="3">
        <v>0.67149999999999999</v>
      </c>
      <c r="C1364" s="18" t="s">
        <v>31</v>
      </c>
    </row>
    <row r="1365" spans="1:3">
      <c r="A1365" s="2">
        <v>161.30000000000001</v>
      </c>
      <c r="B1365" s="3">
        <v>0.6714</v>
      </c>
      <c r="C1365" s="18" t="s">
        <v>31</v>
      </c>
    </row>
    <row r="1366" spans="1:3">
      <c r="A1366" s="2">
        <v>161.4</v>
      </c>
      <c r="B1366" s="3">
        <v>0.67120000000000002</v>
      </c>
      <c r="C1366" s="18" t="s">
        <v>31</v>
      </c>
    </row>
    <row r="1367" spans="1:3">
      <c r="A1367" s="2">
        <v>161.5</v>
      </c>
      <c r="B1367" s="3">
        <v>0.67100000000000004</v>
      </c>
      <c r="C1367" s="18" t="s">
        <v>31</v>
      </c>
    </row>
    <row r="1368" spans="1:3">
      <c r="A1368" s="2">
        <v>161.6</v>
      </c>
      <c r="B1368" s="3">
        <v>0.67079999999999995</v>
      </c>
      <c r="C1368" s="18" t="s">
        <v>31</v>
      </c>
    </row>
    <row r="1369" spans="1:3">
      <c r="A1369" s="2">
        <v>161.69999999999999</v>
      </c>
      <c r="B1369" s="3">
        <v>0.67059999999999997</v>
      </c>
      <c r="C1369" s="18" t="s">
        <v>31</v>
      </c>
    </row>
    <row r="1370" spans="1:3">
      <c r="A1370" s="2">
        <v>161.80000000000001</v>
      </c>
      <c r="B1370" s="3">
        <v>0.6704</v>
      </c>
      <c r="C1370" s="18" t="s">
        <v>31</v>
      </c>
    </row>
    <row r="1371" spans="1:3">
      <c r="A1371" s="2">
        <v>161.9</v>
      </c>
      <c r="B1371" s="3">
        <v>0.67020000000000002</v>
      </c>
      <c r="C1371" s="18" t="s">
        <v>31</v>
      </c>
    </row>
    <row r="1372" spans="1:3">
      <c r="A1372" s="2">
        <v>162</v>
      </c>
      <c r="B1372" s="3">
        <v>0.67010000000000003</v>
      </c>
      <c r="C1372" s="18" t="s">
        <v>31</v>
      </c>
    </row>
    <row r="1373" spans="1:3">
      <c r="A1373" s="2">
        <v>162.1</v>
      </c>
      <c r="B1373" s="3">
        <v>0.66990000000000005</v>
      </c>
      <c r="C1373" s="18" t="s">
        <v>31</v>
      </c>
    </row>
    <row r="1374" spans="1:3">
      <c r="A1374" s="2">
        <v>162.19999999999999</v>
      </c>
      <c r="B1374" s="3">
        <v>0.66969999999999996</v>
      </c>
      <c r="C1374" s="18" t="s">
        <v>31</v>
      </c>
    </row>
    <row r="1375" spans="1:3">
      <c r="A1375" s="2">
        <v>162.30000000000001</v>
      </c>
      <c r="B1375" s="3">
        <v>0.66949999999999998</v>
      </c>
      <c r="C1375" s="18" t="s">
        <v>31</v>
      </c>
    </row>
    <row r="1376" spans="1:3">
      <c r="A1376" s="2">
        <v>162.4</v>
      </c>
      <c r="B1376" s="3">
        <v>0.66930000000000001</v>
      </c>
      <c r="C1376" s="18" t="s">
        <v>31</v>
      </c>
    </row>
    <row r="1377" spans="1:3">
      <c r="A1377" s="2">
        <v>162.5</v>
      </c>
      <c r="B1377" s="3">
        <v>0.66910000000000003</v>
      </c>
      <c r="C1377" s="18" t="s">
        <v>31</v>
      </c>
    </row>
    <row r="1378" spans="1:3">
      <c r="A1378" s="2">
        <v>162.6</v>
      </c>
      <c r="B1378" s="3">
        <v>0.66900000000000004</v>
      </c>
      <c r="C1378" s="18" t="s">
        <v>31</v>
      </c>
    </row>
    <row r="1379" spans="1:3">
      <c r="A1379" s="2">
        <v>162.69999999999999</v>
      </c>
      <c r="B1379" s="3">
        <v>0.66879999999999995</v>
      </c>
      <c r="C1379" s="18" t="s">
        <v>31</v>
      </c>
    </row>
    <row r="1380" spans="1:3">
      <c r="A1380" s="2">
        <v>162.80000000000001</v>
      </c>
      <c r="B1380" s="3">
        <v>0.66859999999999997</v>
      </c>
      <c r="C1380" s="18" t="s">
        <v>31</v>
      </c>
    </row>
    <row r="1381" spans="1:3">
      <c r="A1381" s="2">
        <v>162.9</v>
      </c>
      <c r="B1381" s="3">
        <v>0.66839999999999999</v>
      </c>
      <c r="C1381" s="18" t="s">
        <v>31</v>
      </c>
    </row>
    <row r="1382" spans="1:3">
      <c r="A1382" s="2">
        <v>163</v>
      </c>
      <c r="B1382" s="3">
        <v>0.66820000000000002</v>
      </c>
      <c r="C1382" s="18" t="s">
        <v>31</v>
      </c>
    </row>
    <row r="1383" spans="1:3">
      <c r="A1383" s="2">
        <v>163.1</v>
      </c>
      <c r="B1383" s="3">
        <v>0.66800000000000004</v>
      </c>
      <c r="C1383" s="18" t="s">
        <v>31</v>
      </c>
    </row>
    <row r="1384" spans="1:3">
      <c r="A1384" s="2">
        <v>163.19999999999999</v>
      </c>
      <c r="B1384" s="3">
        <v>0.66790000000000005</v>
      </c>
      <c r="C1384" s="18" t="s">
        <v>31</v>
      </c>
    </row>
    <row r="1385" spans="1:3">
      <c r="A1385" s="2">
        <v>163.30000000000001</v>
      </c>
      <c r="B1385" s="3">
        <v>0.66769999999999996</v>
      </c>
      <c r="C1385" s="18" t="s">
        <v>31</v>
      </c>
    </row>
    <row r="1386" spans="1:3">
      <c r="A1386" s="2">
        <v>163.4</v>
      </c>
      <c r="B1386" s="3">
        <v>0.66749999999999998</v>
      </c>
      <c r="C1386" s="18" t="s">
        <v>31</v>
      </c>
    </row>
    <row r="1387" spans="1:3">
      <c r="A1387" s="2">
        <v>163.5</v>
      </c>
      <c r="B1387" s="3">
        <v>0.6673</v>
      </c>
      <c r="C1387" s="18" t="s">
        <v>31</v>
      </c>
    </row>
    <row r="1388" spans="1:3">
      <c r="A1388" s="2">
        <v>163.6</v>
      </c>
      <c r="B1388" s="3">
        <v>0.66710000000000003</v>
      </c>
      <c r="C1388" s="18" t="s">
        <v>31</v>
      </c>
    </row>
    <row r="1389" spans="1:3">
      <c r="A1389" s="2">
        <v>163.69999999999999</v>
      </c>
      <c r="B1389" s="3">
        <v>0.66690000000000005</v>
      </c>
      <c r="C1389" s="18" t="s">
        <v>31</v>
      </c>
    </row>
    <row r="1390" spans="1:3">
      <c r="A1390" s="2">
        <v>163.80000000000001</v>
      </c>
      <c r="B1390" s="3">
        <v>0.66679999999999995</v>
      </c>
      <c r="C1390" s="18" t="s">
        <v>31</v>
      </c>
    </row>
    <row r="1391" spans="1:3">
      <c r="A1391" s="2">
        <v>163.9</v>
      </c>
      <c r="B1391" s="3">
        <v>0.66659999999999997</v>
      </c>
      <c r="C1391" s="18" t="s">
        <v>31</v>
      </c>
    </row>
    <row r="1392" spans="1:3">
      <c r="A1392" s="2">
        <v>164</v>
      </c>
      <c r="B1392" s="3">
        <v>0.66639999999999999</v>
      </c>
      <c r="C1392" s="18" t="s">
        <v>31</v>
      </c>
    </row>
    <row r="1393" spans="1:3">
      <c r="A1393" s="2">
        <v>164.1</v>
      </c>
      <c r="B1393" s="3">
        <v>0.66620000000000001</v>
      </c>
      <c r="C1393" s="18" t="s">
        <v>31</v>
      </c>
    </row>
    <row r="1394" spans="1:3">
      <c r="A1394" s="2">
        <v>164.2</v>
      </c>
      <c r="B1394" s="3">
        <v>0.66600000000000004</v>
      </c>
      <c r="C1394" s="18" t="s">
        <v>31</v>
      </c>
    </row>
    <row r="1395" spans="1:3">
      <c r="A1395" s="2">
        <v>164.3</v>
      </c>
      <c r="B1395" s="3">
        <v>0.66590000000000005</v>
      </c>
      <c r="C1395" s="18" t="s">
        <v>31</v>
      </c>
    </row>
    <row r="1396" spans="1:3">
      <c r="A1396" s="2">
        <v>164.4</v>
      </c>
      <c r="B1396" s="3">
        <v>0.66569999999999996</v>
      </c>
      <c r="C1396" s="18" t="s">
        <v>31</v>
      </c>
    </row>
    <row r="1397" spans="1:3">
      <c r="A1397" s="2">
        <v>164.5</v>
      </c>
      <c r="B1397" s="3">
        <v>0.66549999999999998</v>
      </c>
      <c r="C1397" s="18" t="s">
        <v>31</v>
      </c>
    </row>
    <row r="1398" spans="1:3">
      <c r="A1398" s="2">
        <v>164.6</v>
      </c>
      <c r="B1398" s="3">
        <v>0.6653</v>
      </c>
      <c r="C1398" s="18" t="s">
        <v>31</v>
      </c>
    </row>
    <row r="1399" spans="1:3">
      <c r="A1399" s="2">
        <v>164.7</v>
      </c>
      <c r="B1399" s="3">
        <v>0.66510000000000002</v>
      </c>
      <c r="C1399" s="18" t="s">
        <v>31</v>
      </c>
    </row>
    <row r="1400" spans="1:3">
      <c r="A1400" s="2">
        <v>164.8</v>
      </c>
      <c r="B1400" s="3">
        <v>0.66500000000000004</v>
      </c>
      <c r="C1400" s="18" t="s">
        <v>31</v>
      </c>
    </row>
    <row r="1401" spans="1:3">
      <c r="A1401" s="2">
        <v>164.9</v>
      </c>
      <c r="B1401" s="3">
        <v>0.66479999999999995</v>
      </c>
      <c r="C1401" s="18" t="s">
        <v>31</v>
      </c>
    </row>
    <row r="1402" spans="1:3">
      <c r="A1402" s="2">
        <v>165</v>
      </c>
      <c r="B1402" s="3">
        <v>0.66459999999999997</v>
      </c>
      <c r="C1402" s="18" t="s">
        <v>31</v>
      </c>
    </row>
    <row r="1403" spans="1:3">
      <c r="A1403" s="2">
        <v>165.1</v>
      </c>
      <c r="B1403" s="3">
        <v>0.66439999999999999</v>
      </c>
      <c r="C1403" s="18" t="s">
        <v>31</v>
      </c>
    </row>
    <row r="1404" spans="1:3">
      <c r="A1404" s="2">
        <v>165.2</v>
      </c>
      <c r="B1404" s="3">
        <v>0.66420000000000001</v>
      </c>
      <c r="C1404" s="18" t="s">
        <v>31</v>
      </c>
    </row>
    <row r="1405" spans="1:3">
      <c r="A1405" s="2">
        <v>165.3</v>
      </c>
      <c r="B1405" s="3">
        <v>0.66410000000000002</v>
      </c>
      <c r="C1405" s="18" t="s">
        <v>31</v>
      </c>
    </row>
    <row r="1406" spans="1:3">
      <c r="A1406" s="2">
        <v>165.4</v>
      </c>
      <c r="B1406" s="3">
        <v>0.66390000000000005</v>
      </c>
      <c r="C1406" s="18" t="s">
        <v>31</v>
      </c>
    </row>
    <row r="1407" spans="1:3">
      <c r="A1407" s="2">
        <v>165.5</v>
      </c>
      <c r="B1407" s="3">
        <v>0.66369999999999996</v>
      </c>
      <c r="C1407" s="18" t="s">
        <v>31</v>
      </c>
    </row>
    <row r="1408" spans="1:3">
      <c r="A1408" s="2">
        <v>165.6</v>
      </c>
      <c r="B1408" s="3">
        <v>0.66349999999999998</v>
      </c>
      <c r="C1408" s="18" t="s">
        <v>31</v>
      </c>
    </row>
    <row r="1409" spans="1:3">
      <c r="A1409" s="2">
        <v>165.7</v>
      </c>
      <c r="B1409" s="3">
        <v>0.66339999999999999</v>
      </c>
      <c r="C1409" s="18" t="s">
        <v>31</v>
      </c>
    </row>
    <row r="1410" spans="1:3">
      <c r="A1410" s="2">
        <v>165.8</v>
      </c>
      <c r="B1410" s="3">
        <v>0.66320000000000001</v>
      </c>
      <c r="C1410" s="18" t="s">
        <v>31</v>
      </c>
    </row>
    <row r="1411" spans="1:3">
      <c r="A1411" s="2">
        <v>165.9</v>
      </c>
      <c r="B1411" s="3">
        <v>0.66300000000000003</v>
      </c>
      <c r="C1411" s="18" t="s">
        <v>31</v>
      </c>
    </row>
    <row r="1412" spans="1:3">
      <c r="A1412" s="2">
        <v>166</v>
      </c>
      <c r="B1412" s="3">
        <v>0.66279999999999994</v>
      </c>
      <c r="C1412" s="18" t="s">
        <v>31</v>
      </c>
    </row>
    <row r="1413" spans="1:3">
      <c r="A1413" s="2">
        <v>166.1</v>
      </c>
      <c r="B1413" s="3">
        <v>0.66259999999999997</v>
      </c>
      <c r="C1413" s="18" t="s">
        <v>31</v>
      </c>
    </row>
    <row r="1414" spans="1:3">
      <c r="A1414" s="2">
        <v>166.2</v>
      </c>
      <c r="B1414" s="3">
        <v>0.66249999999999998</v>
      </c>
      <c r="C1414" s="18" t="s">
        <v>31</v>
      </c>
    </row>
    <row r="1415" spans="1:3">
      <c r="A1415" s="2">
        <v>166.3</v>
      </c>
      <c r="B1415" s="3">
        <v>0.6623</v>
      </c>
      <c r="C1415" s="18" t="s">
        <v>31</v>
      </c>
    </row>
    <row r="1416" spans="1:3">
      <c r="A1416" s="2">
        <v>166.4</v>
      </c>
      <c r="B1416" s="3">
        <v>0.66210000000000002</v>
      </c>
      <c r="C1416" s="18" t="s">
        <v>31</v>
      </c>
    </row>
    <row r="1417" spans="1:3">
      <c r="A1417" s="2">
        <v>166.5</v>
      </c>
      <c r="B1417" s="3">
        <v>0.66190000000000004</v>
      </c>
      <c r="C1417" s="18" t="s">
        <v>31</v>
      </c>
    </row>
    <row r="1418" spans="1:3">
      <c r="A1418" s="2">
        <v>166.6</v>
      </c>
      <c r="B1418" s="3">
        <v>0.66180000000000005</v>
      </c>
      <c r="C1418" s="18" t="s">
        <v>31</v>
      </c>
    </row>
    <row r="1419" spans="1:3">
      <c r="A1419" s="2">
        <v>166.7</v>
      </c>
      <c r="B1419" s="3">
        <v>0.66159999999999997</v>
      </c>
      <c r="C1419" s="18" t="s">
        <v>31</v>
      </c>
    </row>
    <row r="1420" spans="1:3">
      <c r="A1420" s="2">
        <v>166.8</v>
      </c>
      <c r="B1420" s="3">
        <v>0.66139999999999999</v>
      </c>
      <c r="C1420" s="18" t="s">
        <v>31</v>
      </c>
    </row>
    <row r="1421" spans="1:3">
      <c r="A1421" s="2">
        <v>166.9</v>
      </c>
      <c r="B1421" s="3">
        <v>0.66120000000000001</v>
      </c>
      <c r="C1421" s="18" t="s">
        <v>31</v>
      </c>
    </row>
    <row r="1422" spans="1:3">
      <c r="A1422" s="2">
        <v>167</v>
      </c>
      <c r="B1422" s="3">
        <v>0.66110000000000002</v>
      </c>
      <c r="C1422" s="18" t="s">
        <v>31</v>
      </c>
    </row>
    <row r="1423" spans="1:3">
      <c r="A1423" s="2">
        <v>167.1</v>
      </c>
      <c r="B1423" s="3">
        <v>0.66090000000000004</v>
      </c>
      <c r="C1423" s="18" t="s">
        <v>31</v>
      </c>
    </row>
    <row r="1424" spans="1:3">
      <c r="A1424" s="2">
        <v>167.2</v>
      </c>
      <c r="B1424" s="3">
        <v>0.66069999999999995</v>
      </c>
      <c r="C1424" s="18" t="s">
        <v>31</v>
      </c>
    </row>
    <row r="1425" spans="1:3">
      <c r="A1425" s="2">
        <v>167.3</v>
      </c>
      <c r="B1425" s="3">
        <v>0.66049999999999998</v>
      </c>
      <c r="C1425" s="18" t="s">
        <v>31</v>
      </c>
    </row>
    <row r="1426" spans="1:3">
      <c r="A1426" s="2">
        <v>167.4</v>
      </c>
      <c r="B1426" s="3">
        <v>0.66039999999999999</v>
      </c>
      <c r="C1426" s="18" t="s">
        <v>31</v>
      </c>
    </row>
    <row r="1427" spans="1:3">
      <c r="A1427" s="2">
        <v>167.5</v>
      </c>
      <c r="B1427" s="3">
        <v>0.66020000000000001</v>
      </c>
      <c r="C1427" s="18" t="s">
        <v>31</v>
      </c>
    </row>
    <row r="1428" spans="1:3">
      <c r="A1428" s="2">
        <v>167.6</v>
      </c>
      <c r="B1428" s="3">
        <v>0.66</v>
      </c>
      <c r="C1428" s="18" t="s">
        <v>31</v>
      </c>
    </row>
    <row r="1429" spans="1:3">
      <c r="A1429" s="2">
        <v>167.7</v>
      </c>
      <c r="B1429" s="3">
        <v>0.65980000000000005</v>
      </c>
      <c r="C1429" s="18" t="s">
        <v>31</v>
      </c>
    </row>
    <row r="1430" spans="1:3">
      <c r="A1430" s="2">
        <v>167.8</v>
      </c>
      <c r="B1430" s="3">
        <v>0.65969999999999995</v>
      </c>
      <c r="C1430" s="18" t="s">
        <v>31</v>
      </c>
    </row>
    <row r="1431" spans="1:3">
      <c r="A1431" s="2">
        <v>167.9</v>
      </c>
      <c r="B1431" s="3">
        <v>0.65949999999999998</v>
      </c>
      <c r="C1431" s="18" t="s">
        <v>31</v>
      </c>
    </row>
    <row r="1432" spans="1:3">
      <c r="A1432" s="2">
        <v>168</v>
      </c>
      <c r="B1432" s="3">
        <v>0.6593</v>
      </c>
      <c r="C1432" s="18" t="s">
        <v>31</v>
      </c>
    </row>
    <row r="1433" spans="1:3">
      <c r="A1433" s="2">
        <v>168.1</v>
      </c>
      <c r="B1433" s="3">
        <v>0.65910000000000002</v>
      </c>
      <c r="C1433" s="18" t="s">
        <v>31</v>
      </c>
    </row>
    <row r="1434" spans="1:3">
      <c r="A1434" s="2">
        <v>168.2</v>
      </c>
      <c r="B1434" s="3">
        <v>0.65900000000000003</v>
      </c>
      <c r="C1434" s="18" t="s">
        <v>31</v>
      </c>
    </row>
    <row r="1435" spans="1:3">
      <c r="A1435" s="2">
        <v>168.3</v>
      </c>
      <c r="B1435" s="3">
        <v>0.65880000000000005</v>
      </c>
      <c r="C1435" s="18" t="s">
        <v>31</v>
      </c>
    </row>
    <row r="1436" spans="1:3">
      <c r="A1436" s="2">
        <v>168.4</v>
      </c>
      <c r="B1436" s="3">
        <v>0.65859999999999996</v>
      </c>
      <c r="C1436" s="18" t="s">
        <v>31</v>
      </c>
    </row>
    <row r="1437" spans="1:3">
      <c r="A1437" s="2">
        <v>168.5</v>
      </c>
      <c r="B1437" s="3">
        <v>0.65839999999999999</v>
      </c>
      <c r="C1437" s="18" t="s">
        <v>31</v>
      </c>
    </row>
    <row r="1438" spans="1:3">
      <c r="A1438" s="2">
        <v>168.6</v>
      </c>
      <c r="B1438" s="3">
        <v>0.6583</v>
      </c>
      <c r="C1438" s="18" t="s">
        <v>31</v>
      </c>
    </row>
    <row r="1439" spans="1:3">
      <c r="A1439" s="2">
        <v>168.7</v>
      </c>
      <c r="B1439" s="3">
        <v>0.65810000000000002</v>
      </c>
      <c r="C1439" s="18" t="s">
        <v>31</v>
      </c>
    </row>
    <row r="1440" spans="1:3">
      <c r="A1440" s="2">
        <v>168.8</v>
      </c>
      <c r="B1440" s="3">
        <v>0.65790000000000004</v>
      </c>
      <c r="C1440" s="18" t="s">
        <v>31</v>
      </c>
    </row>
    <row r="1441" spans="1:3">
      <c r="A1441" s="2">
        <v>168.9</v>
      </c>
      <c r="B1441" s="3">
        <v>0.65780000000000005</v>
      </c>
      <c r="C1441" s="18" t="s">
        <v>31</v>
      </c>
    </row>
    <row r="1442" spans="1:3">
      <c r="A1442" s="2">
        <v>169</v>
      </c>
      <c r="B1442" s="3">
        <v>0.65759999999999996</v>
      </c>
      <c r="C1442" s="18" t="s">
        <v>31</v>
      </c>
    </row>
    <row r="1443" spans="1:3">
      <c r="A1443" s="2">
        <v>169.1</v>
      </c>
      <c r="B1443" s="3">
        <v>0.65739999999999998</v>
      </c>
      <c r="C1443" s="18" t="s">
        <v>31</v>
      </c>
    </row>
    <row r="1444" spans="1:3">
      <c r="A1444" s="2">
        <v>169.2</v>
      </c>
      <c r="B1444" s="3">
        <v>0.65720000000000001</v>
      </c>
      <c r="C1444" s="18" t="s">
        <v>31</v>
      </c>
    </row>
    <row r="1445" spans="1:3">
      <c r="A1445" s="2">
        <v>169.3</v>
      </c>
      <c r="B1445" s="3">
        <v>0.65710000000000002</v>
      </c>
      <c r="C1445" s="18" t="s">
        <v>31</v>
      </c>
    </row>
    <row r="1446" spans="1:3">
      <c r="A1446" s="2">
        <v>169.4</v>
      </c>
      <c r="B1446" s="3">
        <v>0.65690000000000004</v>
      </c>
      <c r="C1446" s="18" t="s">
        <v>31</v>
      </c>
    </row>
    <row r="1447" spans="1:3">
      <c r="A1447" s="2">
        <v>169.5</v>
      </c>
      <c r="B1447" s="3">
        <v>0.65669999999999995</v>
      </c>
      <c r="C1447" s="18" t="s">
        <v>31</v>
      </c>
    </row>
    <row r="1448" spans="1:3">
      <c r="A1448" s="2">
        <v>169.6</v>
      </c>
      <c r="B1448" s="3">
        <v>0.65659999999999996</v>
      </c>
      <c r="C1448" s="18" t="s">
        <v>31</v>
      </c>
    </row>
    <row r="1449" spans="1:3">
      <c r="A1449" s="2">
        <v>169.7</v>
      </c>
      <c r="B1449" s="3">
        <v>0.65639999999999998</v>
      </c>
      <c r="C1449" s="18" t="s">
        <v>31</v>
      </c>
    </row>
    <row r="1450" spans="1:3">
      <c r="A1450" s="2">
        <v>169.8</v>
      </c>
      <c r="B1450" s="3">
        <v>0.65620000000000001</v>
      </c>
      <c r="C1450" s="18" t="s">
        <v>31</v>
      </c>
    </row>
    <row r="1451" spans="1:3">
      <c r="A1451" s="2">
        <v>169.9</v>
      </c>
      <c r="B1451" s="3">
        <v>0.65600000000000003</v>
      </c>
      <c r="C1451" s="18" t="s">
        <v>31</v>
      </c>
    </row>
    <row r="1452" spans="1:3">
      <c r="A1452" s="2">
        <v>170</v>
      </c>
      <c r="B1452" s="3">
        <v>0.65590000000000004</v>
      </c>
      <c r="C1452" s="18" t="s">
        <v>31</v>
      </c>
    </row>
    <row r="1453" spans="1:3">
      <c r="A1453" s="2">
        <v>170.1</v>
      </c>
      <c r="B1453" s="3">
        <v>0.65569999999999995</v>
      </c>
      <c r="C1453" s="18" t="s">
        <v>31</v>
      </c>
    </row>
    <row r="1454" spans="1:3">
      <c r="A1454" s="2">
        <v>170.2</v>
      </c>
      <c r="B1454" s="3">
        <v>0.65549999999999997</v>
      </c>
      <c r="C1454" s="18" t="s">
        <v>31</v>
      </c>
    </row>
    <row r="1455" spans="1:3">
      <c r="A1455" s="2">
        <v>170.3</v>
      </c>
      <c r="B1455" s="3">
        <v>0.65539999999999998</v>
      </c>
      <c r="C1455" s="18" t="s">
        <v>31</v>
      </c>
    </row>
    <row r="1456" spans="1:3">
      <c r="A1456" s="2">
        <v>170.4</v>
      </c>
      <c r="B1456" s="3">
        <v>0.6552</v>
      </c>
      <c r="C1456" s="18" t="s">
        <v>31</v>
      </c>
    </row>
    <row r="1457" spans="1:3">
      <c r="A1457" s="2">
        <v>170.5</v>
      </c>
      <c r="B1457" s="3">
        <v>0.65500000000000003</v>
      </c>
      <c r="C1457" s="18" t="s">
        <v>31</v>
      </c>
    </row>
    <row r="1458" spans="1:3">
      <c r="A1458" s="2">
        <v>170.6</v>
      </c>
      <c r="B1458" s="3">
        <v>0.65490000000000004</v>
      </c>
      <c r="C1458" s="18" t="s">
        <v>31</v>
      </c>
    </row>
    <row r="1459" spans="1:3">
      <c r="A1459" s="2">
        <v>170.7</v>
      </c>
      <c r="B1459" s="3">
        <v>0.65469999999999995</v>
      </c>
      <c r="C1459" s="18" t="s">
        <v>31</v>
      </c>
    </row>
    <row r="1460" spans="1:3">
      <c r="A1460" s="2">
        <v>170.8</v>
      </c>
      <c r="B1460" s="3">
        <v>0.65449999999999997</v>
      </c>
      <c r="C1460" s="18" t="s">
        <v>31</v>
      </c>
    </row>
    <row r="1461" spans="1:3">
      <c r="A1461" s="2">
        <v>170.9</v>
      </c>
      <c r="B1461" s="3">
        <v>0.65439999999999998</v>
      </c>
      <c r="C1461" s="18" t="s">
        <v>31</v>
      </c>
    </row>
    <row r="1462" spans="1:3">
      <c r="A1462" s="2">
        <v>171</v>
      </c>
      <c r="B1462" s="3">
        <v>0.6542</v>
      </c>
      <c r="C1462" s="18" t="s">
        <v>31</v>
      </c>
    </row>
    <row r="1463" spans="1:3">
      <c r="A1463" s="2">
        <v>171.1</v>
      </c>
      <c r="B1463" s="3">
        <v>0.65400000000000003</v>
      </c>
      <c r="C1463" s="18" t="s">
        <v>31</v>
      </c>
    </row>
    <row r="1464" spans="1:3">
      <c r="A1464" s="2">
        <v>171.2</v>
      </c>
      <c r="B1464" s="3">
        <v>0.65390000000000004</v>
      </c>
      <c r="C1464" s="18" t="s">
        <v>31</v>
      </c>
    </row>
    <row r="1465" spans="1:3">
      <c r="A1465" s="2">
        <v>171.3</v>
      </c>
      <c r="B1465" s="3">
        <v>0.65369999999999995</v>
      </c>
      <c r="C1465" s="18" t="s">
        <v>31</v>
      </c>
    </row>
    <row r="1466" spans="1:3">
      <c r="A1466" s="2">
        <v>171.4</v>
      </c>
      <c r="B1466" s="3">
        <v>0.65349999999999997</v>
      </c>
      <c r="C1466" s="18" t="s">
        <v>31</v>
      </c>
    </row>
    <row r="1467" spans="1:3">
      <c r="A1467" s="2">
        <v>171.5</v>
      </c>
      <c r="B1467" s="3">
        <v>0.65329999999999999</v>
      </c>
      <c r="C1467" s="18" t="s">
        <v>31</v>
      </c>
    </row>
    <row r="1468" spans="1:3">
      <c r="A1468" s="2">
        <v>171.6</v>
      </c>
      <c r="B1468" s="3">
        <v>0.6532</v>
      </c>
      <c r="C1468" s="18" t="s">
        <v>31</v>
      </c>
    </row>
    <row r="1469" spans="1:3">
      <c r="A1469" s="2">
        <v>171.7</v>
      </c>
      <c r="B1469" s="3">
        <v>0.65300000000000002</v>
      </c>
      <c r="C1469" s="18" t="s">
        <v>31</v>
      </c>
    </row>
    <row r="1470" spans="1:3">
      <c r="A1470" s="2">
        <v>171.8</v>
      </c>
      <c r="B1470" s="3">
        <v>0.65280000000000005</v>
      </c>
      <c r="C1470" s="18" t="s">
        <v>31</v>
      </c>
    </row>
    <row r="1471" spans="1:3">
      <c r="A1471" s="2">
        <v>171.9</v>
      </c>
      <c r="B1471" s="3">
        <v>0.65269999999999995</v>
      </c>
      <c r="C1471" s="18" t="s">
        <v>31</v>
      </c>
    </row>
    <row r="1472" spans="1:3">
      <c r="A1472" s="2">
        <v>172</v>
      </c>
      <c r="B1472" s="3">
        <v>0.65249999999999997</v>
      </c>
      <c r="C1472" s="18" t="s">
        <v>31</v>
      </c>
    </row>
    <row r="1473" spans="1:3">
      <c r="A1473" s="2">
        <v>172.1</v>
      </c>
      <c r="B1473" s="3">
        <v>0.65229999999999999</v>
      </c>
      <c r="C1473" s="18" t="s">
        <v>31</v>
      </c>
    </row>
    <row r="1474" spans="1:3">
      <c r="A1474" s="2">
        <v>172.2</v>
      </c>
      <c r="B1474" s="3">
        <v>0.6522</v>
      </c>
      <c r="C1474" s="18" t="s">
        <v>31</v>
      </c>
    </row>
    <row r="1475" spans="1:3">
      <c r="A1475" s="2">
        <v>172.3</v>
      </c>
      <c r="B1475" s="3">
        <v>0.65200000000000002</v>
      </c>
      <c r="C1475" s="18" t="s">
        <v>31</v>
      </c>
    </row>
    <row r="1476" spans="1:3">
      <c r="A1476" s="2">
        <v>172.4</v>
      </c>
      <c r="B1476" s="3">
        <v>0.65180000000000005</v>
      </c>
      <c r="C1476" s="18" t="s">
        <v>31</v>
      </c>
    </row>
    <row r="1477" spans="1:3">
      <c r="A1477" s="2">
        <v>172.5</v>
      </c>
      <c r="B1477" s="3">
        <v>0.65169999999999995</v>
      </c>
      <c r="C1477" s="18" t="s">
        <v>31</v>
      </c>
    </row>
    <row r="1478" spans="1:3">
      <c r="A1478" s="2">
        <v>172.6</v>
      </c>
      <c r="B1478" s="3">
        <v>0.65149999999999997</v>
      </c>
      <c r="C1478" s="18" t="s">
        <v>31</v>
      </c>
    </row>
    <row r="1479" spans="1:3">
      <c r="A1479" s="2">
        <v>172.7</v>
      </c>
      <c r="B1479" s="3">
        <v>0.65129999999999999</v>
      </c>
      <c r="C1479" s="18" t="s">
        <v>31</v>
      </c>
    </row>
    <row r="1480" spans="1:3">
      <c r="A1480" s="2">
        <v>172.8</v>
      </c>
      <c r="B1480" s="3">
        <v>0.6512</v>
      </c>
      <c r="C1480" s="18" t="s">
        <v>31</v>
      </c>
    </row>
    <row r="1481" spans="1:3">
      <c r="A1481" s="2">
        <v>172.9</v>
      </c>
      <c r="B1481" s="3">
        <v>0.65100000000000002</v>
      </c>
      <c r="C1481" s="18" t="s">
        <v>31</v>
      </c>
    </row>
    <row r="1482" spans="1:3">
      <c r="A1482" s="2">
        <v>173</v>
      </c>
      <c r="B1482" s="3">
        <v>0.65090000000000003</v>
      </c>
      <c r="C1482" s="18" t="s">
        <v>31</v>
      </c>
    </row>
    <row r="1483" spans="1:3">
      <c r="A1483" s="2">
        <v>173.1</v>
      </c>
      <c r="B1483" s="3">
        <v>0.65069999999999995</v>
      </c>
      <c r="C1483" s="18" t="s">
        <v>31</v>
      </c>
    </row>
    <row r="1484" spans="1:3">
      <c r="A1484" s="2">
        <v>173.2</v>
      </c>
      <c r="B1484" s="3">
        <v>0.65049999999999997</v>
      </c>
      <c r="C1484" s="18" t="s">
        <v>31</v>
      </c>
    </row>
    <row r="1485" spans="1:3">
      <c r="A1485" s="2">
        <v>173.3</v>
      </c>
      <c r="B1485" s="3">
        <v>0.65039999999999998</v>
      </c>
      <c r="C1485" s="18" t="s">
        <v>31</v>
      </c>
    </row>
    <row r="1486" spans="1:3">
      <c r="A1486" s="2">
        <v>173.4</v>
      </c>
      <c r="B1486" s="3">
        <v>0.6502</v>
      </c>
      <c r="C1486" s="18" t="s">
        <v>31</v>
      </c>
    </row>
    <row r="1487" spans="1:3">
      <c r="A1487" s="2">
        <v>173.5</v>
      </c>
      <c r="B1487" s="3">
        <v>0.65</v>
      </c>
      <c r="C1487" s="18" t="s">
        <v>31</v>
      </c>
    </row>
    <row r="1488" spans="1:3">
      <c r="A1488" s="2">
        <v>173.6</v>
      </c>
      <c r="B1488" s="3">
        <v>0.64990000000000003</v>
      </c>
      <c r="C1488" s="18" t="s">
        <v>31</v>
      </c>
    </row>
    <row r="1489" spans="1:3">
      <c r="A1489" s="2">
        <v>173.7</v>
      </c>
      <c r="B1489" s="3">
        <v>0.64970000000000006</v>
      </c>
      <c r="C1489" s="18" t="s">
        <v>31</v>
      </c>
    </row>
    <row r="1490" spans="1:3">
      <c r="A1490" s="2">
        <v>173.8</v>
      </c>
      <c r="B1490" s="3">
        <v>0.64949999999999997</v>
      </c>
      <c r="C1490" s="18" t="s">
        <v>31</v>
      </c>
    </row>
    <row r="1491" spans="1:3">
      <c r="A1491" s="2">
        <v>173.9</v>
      </c>
      <c r="B1491" s="3">
        <v>0.64939999999999998</v>
      </c>
      <c r="C1491" s="18" t="s">
        <v>31</v>
      </c>
    </row>
    <row r="1492" spans="1:3">
      <c r="A1492" s="2">
        <v>174</v>
      </c>
      <c r="B1492" s="3">
        <v>0.6492</v>
      </c>
      <c r="C1492" s="18" t="s">
        <v>31</v>
      </c>
    </row>
    <row r="1493" spans="1:3">
      <c r="A1493" s="2">
        <v>174.1</v>
      </c>
      <c r="B1493" s="3">
        <v>0.64900000000000002</v>
      </c>
      <c r="C1493" s="18" t="s">
        <v>31</v>
      </c>
    </row>
    <row r="1494" spans="1:3">
      <c r="A1494" s="2">
        <v>174.2</v>
      </c>
      <c r="B1494" s="3">
        <v>0.64890000000000003</v>
      </c>
      <c r="C1494" s="18" t="s">
        <v>31</v>
      </c>
    </row>
    <row r="1495" spans="1:3">
      <c r="A1495" s="2">
        <v>174.3</v>
      </c>
      <c r="B1495" s="3">
        <v>0.64870000000000005</v>
      </c>
      <c r="C1495" s="18" t="s">
        <v>31</v>
      </c>
    </row>
    <row r="1496" spans="1:3">
      <c r="A1496" s="2">
        <v>174.4</v>
      </c>
      <c r="B1496" s="3">
        <v>0.64859999999999995</v>
      </c>
      <c r="C1496" s="18" t="s">
        <v>31</v>
      </c>
    </row>
    <row r="1497" spans="1:3">
      <c r="A1497" s="2">
        <v>174.5</v>
      </c>
      <c r="B1497" s="3">
        <v>0.64839999999999998</v>
      </c>
      <c r="C1497" s="18" t="s">
        <v>31</v>
      </c>
    </row>
    <row r="1498" spans="1:3">
      <c r="A1498" s="2">
        <v>174.6</v>
      </c>
      <c r="B1498" s="3">
        <v>0.6482</v>
      </c>
      <c r="C1498" s="18" t="s">
        <v>31</v>
      </c>
    </row>
    <row r="1499" spans="1:3">
      <c r="A1499" s="2">
        <v>174.7</v>
      </c>
      <c r="B1499" s="3">
        <v>0.64810000000000001</v>
      </c>
      <c r="C1499" s="18" t="s">
        <v>31</v>
      </c>
    </row>
    <row r="1500" spans="1:3">
      <c r="A1500" s="2">
        <v>174.8</v>
      </c>
      <c r="B1500" s="3">
        <v>0.64790000000000003</v>
      </c>
      <c r="C1500" s="18" t="s">
        <v>31</v>
      </c>
    </row>
    <row r="1501" spans="1:3">
      <c r="A1501" s="2">
        <v>174.9</v>
      </c>
      <c r="B1501" s="3">
        <v>0.64770000000000005</v>
      </c>
      <c r="C1501" s="18" t="s">
        <v>31</v>
      </c>
    </row>
    <row r="1502" spans="1:3">
      <c r="A1502" s="2">
        <v>175</v>
      </c>
      <c r="B1502" s="3">
        <v>0.64759999999999995</v>
      </c>
      <c r="C1502" s="18" t="s">
        <v>31</v>
      </c>
    </row>
    <row r="1503" spans="1:3">
      <c r="A1503" s="2">
        <v>175.1</v>
      </c>
      <c r="B1503" s="3">
        <v>0.64739999999999998</v>
      </c>
      <c r="C1503" s="18" t="s">
        <v>31</v>
      </c>
    </row>
    <row r="1504" spans="1:3">
      <c r="A1504" s="2">
        <v>175.2</v>
      </c>
      <c r="B1504" s="3">
        <v>0.64729999999999999</v>
      </c>
      <c r="C1504" s="18" t="s">
        <v>31</v>
      </c>
    </row>
    <row r="1505" spans="1:3">
      <c r="A1505" s="2">
        <v>175.3</v>
      </c>
      <c r="B1505" s="3">
        <v>0.64710000000000001</v>
      </c>
      <c r="C1505" s="18" t="s">
        <v>31</v>
      </c>
    </row>
    <row r="1506" spans="1:3">
      <c r="A1506" s="2">
        <v>175.4</v>
      </c>
      <c r="B1506" s="3">
        <v>0.64690000000000003</v>
      </c>
      <c r="C1506" s="18" t="s">
        <v>31</v>
      </c>
    </row>
    <row r="1507" spans="1:3">
      <c r="A1507" s="2">
        <v>175.5</v>
      </c>
      <c r="B1507" s="3">
        <v>0.64680000000000004</v>
      </c>
      <c r="C1507" s="18" t="s">
        <v>31</v>
      </c>
    </row>
    <row r="1508" spans="1:3">
      <c r="A1508" s="2">
        <v>175.6</v>
      </c>
      <c r="B1508" s="3">
        <v>0.64659999999999995</v>
      </c>
      <c r="C1508" s="18" t="s">
        <v>31</v>
      </c>
    </row>
    <row r="1509" spans="1:3">
      <c r="A1509" s="2">
        <v>175.7</v>
      </c>
      <c r="B1509" s="3">
        <v>0.64649999999999996</v>
      </c>
      <c r="C1509" s="18" t="s">
        <v>31</v>
      </c>
    </row>
    <row r="1510" spans="1:3">
      <c r="A1510" s="2">
        <v>175.8</v>
      </c>
      <c r="B1510" s="3">
        <v>0.64629999999999999</v>
      </c>
      <c r="C1510" s="18" t="s">
        <v>31</v>
      </c>
    </row>
    <row r="1511" spans="1:3">
      <c r="A1511" s="2">
        <v>175.9</v>
      </c>
      <c r="B1511" s="3">
        <v>0.64610000000000001</v>
      </c>
      <c r="C1511" s="18" t="s">
        <v>31</v>
      </c>
    </row>
    <row r="1512" spans="1:3">
      <c r="A1512" s="2">
        <v>176</v>
      </c>
      <c r="B1512" s="3">
        <v>0.64600000000000002</v>
      </c>
      <c r="C1512" s="18" t="s">
        <v>31</v>
      </c>
    </row>
    <row r="1513" spans="1:3">
      <c r="A1513" s="2">
        <v>176.1</v>
      </c>
      <c r="B1513" s="3">
        <v>0.64580000000000004</v>
      </c>
      <c r="C1513" s="18" t="s">
        <v>31</v>
      </c>
    </row>
    <row r="1514" spans="1:3">
      <c r="A1514" s="2">
        <v>176.2</v>
      </c>
      <c r="B1514" s="3">
        <v>0.64570000000000005</v>
      </c>
      <c r="C1514" s="18" t="s">
        <v>31</v>
      </c>
    </row>
    <row r="1515" spans="1:3">
      <c r="A1515" s="2">
        <v>176.3</v>
      </c>
      <c r="B1515" s="3">
        <v>0.64549999999999996</v>
      </c>
      <c r="C1515" s="18" t="s">
        <v>31</v>
      </c>
    </row>
    <row r="1516" spans="1:3">
      <c r="A1516" s="2">
        <v>176.4</v>
      </c>
      <c r="B1516" s="3">
        <v>0.64529999999999998</v>
      </c>
      <c r="C1516" s="18" t="s">
        <v>31</v>
      </c>
    </row>
    <row r="1517" spans="1:3">
      <c r="A1517" s="2">
        <v>176.5</v>
      </c>
      <c r="B1517" s="3">
        <v>0.6452</v>
      </c>
      <c r="C1517" s="18" t="s">
        <v>31</v>
      </c>
    </row>
    <row r="1518" spans="1:3">
      <c r="A1518" s="2">
        <v>176.6</v>
      </c>
      <c r="B1518" s="3">
        <v>0.64500000000000002</v>
      </c>
      <c r="C1518" s="18" t="s">
        <v>31</v>
      </c>
    </row>
    <row r="1519" spans="1:3">
      <c r="A1519" s="2">
        <v>176.7</v>
      </c>
      <c r="B1519" s="3">
        <v>0.64490000000000003</v>
      </c>
      <c r="C1519" s="18" t="s">
        <v>31</v>
      </c>
    </row>
    <row r="1520" spans="1:3">
      <c r="A1520" s="2">
        <v>176.8</v>
      </c>
      <c r="B1520" s="3">
        <v>0.64470000000000005</v>
      </c>
      <c r="C1520" s="18" t="s">
        <v>31</v>
      </c>
    </row>
    <row r="1521" spans="1:3">
      <c r="A1521" s="2">
        <v>176.9</v>
      </c>
      <c r="B1521" s="3">
        <v>0.64449999999999996</v>
      </c>
      <c r="C1521" s="18" t="s">
        <v>31</v>
      </c>
    </row>
    <row r="1522" spans="1:3">
      <c r="A1522" s="2">
        <v>177</v>
      </c>
      <c r="B1522" s="3">
        <v>0.64439999999999997</v>
      </c>
      <c r="C1522" s="18" t="s">
        <v>31</v>
      </c>
    </row>
    <row r="1523" spans="1:3">
      <c r="A1523" s="2">
        <v>177.1</v>
      </c>
      <c r="B1523" s="3">
        <v>0.64419999999999999</v>
      </c>
      <c r="C1523" s="18" t="s">
        <v>31</v>
      </c>
    </row>
    <row r="1524" spans="1:3">
      <c r="A1524" s="2">
        <v>177.2</v>
      </c>
      <c r="B1524" s="3">
        <v>0.64410000000000001</v>
      </c>
      <c r="C1524" s="18" t="s">
        <v>31</v>
      </c>
    </row>
    <row r="1525" spans="1:3">
      <c r="A1525" s="2">
        <v>177.3</v>
      </c>
      <c r="B1525" s="3">
        <v>0.64390000000000003</v>
      </c>
      <c r="C1525" s="18" t="s">
        <v>31</v>
      </c>
    </row>
    <row r="1526" spans="1:3">
      <c r="A1526" s="2">
        <v>177.4</v>
      </c>
      <c r="B1526" s="3">
        <v>0.64370000000000005</v>
      </c>
      <c r="C1526" s="18" t="s">
        <v>31</v>
      </c>
    </row>
    <row r="1527" spans="1:3">
      <c r="A1527" s="2">
        <v>177.5</v>
      </c>
      <c r="B1527" s="3">
        <v>0.64359999999999995</v>
      </c>
      <c r="C1527" s="18" t="s">
        <v>31</v>
      </c>
    </row>
    <row r="1528" spans="1:3">
      <c r="A1528" s="2">
        <v>177.6</v>
      </c>
      <c r="B1528" s="3">
        <v>0.64339999999999997</v>
      </c>
      <c r="C1528" s="18" t="s">
        <v>31</v>
      </c>
    </row>
    <row r="1529" spans="1:3">
      <c r="A1529" s="2">
        <v>177.7</v>
      </c>
      <c r="B1529" s="3">
        <v>0.64329999999999998</v>
      </c>
      <c r="C1529" s="18" t="s">
        <v>31</v>
      </c>
    </row>
    <row r="1530" spans="1:3">
      <c r="A1530" s="2">
        <v>177.8</v>
      </c>
      <c r="B1530" s="3">
        <v>0.6431</v>
      </c>
      <c r="C1530" s="18" t="s">
        <v>31</v>
      </c>
    </row>
    <row r="1531" spans="1:3">
      <c r="A1531" s="2">
        <v>177.9</v>
      </c>
      <c r="B1531" s="3">
        <v>0.64300000000000002</v>
      </c>
      <c r="C1531" s="18" t="s">
        <v>31</v>
      </c>
    </row>
    <row r="1532" spans="1:3">
      <c r="A1532" s="2">
        <v>178</v>
      </c>
      <c r="B1532" s="3">
        <v>0.64280000000000004</v>
      </c>
      <c r="C1532" s="18" t="s">
        <v>31</v>
      </c>
    </row>
    <row r="1533" spans="1:3">
      <c r="A1533" s="2">
        <v>178.1</v>
      </c>
      <c r="B1533" s="3">
        <v>0.64259999999999995</v>
      </c>
      <c r="C1533" s="18" t="s">
        <v>31</v>
      </c>
    </row>
    <row r="1534" spans="1:3">
      <c r="A1534" s="2">
        <v>178.2</v>
      </c>
      <c r="B1534" s="3">
        <v>0.64249999999999996</v>
      </c>
      <c r="C1534" s="18" t="s">
        <v>31</v>
      </c>
    </row>
    <row r="1535" spans="1:3">
      <c r="A1535" s="2">
        <v>178.3</v>
      </c>
      <c r="B1535" s="3">
        <v>0.64229999999999998</v>
      </c>
      <c r="C1535" s="18" t="s">
        <v>31</v>
      </c>
    </row>
    <row r="1536" spans="1:3">
      <c r="A1536" s="2">
        <v>178.4</v>
      </c>
      <c r="B1536" s="3">
        <v>0.64219999999999999</v>
      </c>
      <c r="C1536" s="18" t="s">
        <v>31</v>
      </c>
    </row>
    <row r="1537" spans="1:3">
      <c r="A1537" s="2">
        <v>178.5</v>
      </c>
      <c r="B1537" s="3">
        <v>0.64200000000000002</v>
      </c>
      <c r="C1537" s="18" t="s">
        <v>31</v>
      </c>
    </row>
    <row r="1538" spans="1:3">
      <c r="A1538" s="2">
        <v>178.6</v>
      </c>
      <c r="B1538" s="3">
        <v>0.64190000000000003</v>
      </c>
      <c r="C1538" s="18" t="s">
        <v>31</v>
      </c>
    </row>
    <row r="1539" spans="1:3">
      <c r="A1539" s="2">
        <v>178.7</v>
      </c>
      <c r="B1539" s="3">
        <v>0.64170000000000005</v>
      </c>
      <c r="C1539" s="18" t="s">
        <v>31</v>
      </c>
    </row>
    <row r="1540" spans="1:3">
      <c r="A1540" s="2">
        <v>178.8</v>
      </c>
      <c r="B1540" s="3">
        <v>0.64149999999999996</v>
      </c>
      <c r="C1540" s="18" t="s">
        <v>31</v>
      </c>
    </row>
    <row r="1541" spans="1:3">
      <c r="A1541" s="2">
        <v>178.9</v>
      </c>
      <c r="B1541" s="3">
        <v>0.64139999999999997</v>
      </c>
      <c r="C1541" s="18" t="s">
        <v>31</v>
      </c>
    </row>
    <row r="1542" spans="1:3">
      <c r="A1542" s="2">
        <v>179</v>
      </c>
      <c r="B1542" s="3">
        <v>0.64119999999999999</v>
      </c>
      <c r="C1542" s="18" t="s">
        <v>31</v>
      </c>
    </row>
    <row r="1543" spans="1:3">
      <c r="A1543" s="2">
        <v>179.1</v>
      </c>
      <c r="B1543" s="3">
        <v>0.6411</v>
      </c>
      <c r="C1543" s="18" t="s">
        <v>31</v>
      </c>
    </row>
    <row r="1544" spans="1:3">
      <c r="A1544" s="2">
        <v>179.2</v>
      </c>
      <c r="B1544" s="3">
        <v>0.64090000000000003</v>
      </c>
      <c r="C1544" s="18" t="s">
        <v>31</v>
      </c>
    </row>
    <row r="1545" spans="1:3">
      <c r="A1545" s="2">
        <v>179.3</v>
      </c>
      <c r="B1545" s="3">
        <v>0.64080000000000004</v>
      </c>
      <c r="C1545" s="18" t="s">
        <v>31</v>
      </c>
    </row>
    <row r="1546" spans="1:3">
      <c r="A1546" s="2">
        <v>179.4</v>
      </c>
      <c r="B1546" s="3">
        <v>0.64059999999999995</v>
      </c>
      <c r="C1546" s="18" t="s">
        <v>31</v>
      </c>
    </row>
    <row r="1547" spans="1:3">
      <c r="A1547" s="2">
        <v>179.5</v>
      </c>
      <c r="B1547" s="3">
        <v>0.64049999999999996</v>
      </c>
      <c r="C1547" s="18" t="s">
        <v>31</v>
      </c>
    </row>
    <row r="1548" spans="1:3">
      <c r="A1548" s="2">
        <v>179.6</v>
      </c>
      <c r="B1548" s="3">
        <v>0.64029999999999998</v>
      </c>
      <c r="C1548" s="18" t="s">
        <v>31</v>
      </c>
    </row>
    <row r="1549" spans="1:3">
      <c r="A1549" s="2">
        <v>179.7</v>
      </c>
      <c r="B1549" s="3">
        <v>0.6401</v>
      </c>
      <c r="C1549" s="18" t="s">
        <v>31</v>
      </c>
    </row>
    <row r="1550" spans="1:3">
      <c r="A1550" s="2">
        <v>179.8</v>
      </c>
      <c r="B1550" s="3">
        <v>0.64</v>
      </c>
      <c r="C1550" s="18" t="s">
        <v>31</v>
      </c>
    </row>
    <row r="1551" spans="1:3">
      <c r="A1551" s="2">
        <v>179.9</v>
      </c>
      <c r="B1551" s="3">
        <v>0.63980000000000004</v>
      </c>
      <c r="C1551" s="18" t="s">
        <v>31</v>
      </c>
    </row>
    <row r="1552" spans="1:3">
      <c r="A1552" s="2">
        <v>180</v>
      </c>
      <c r="B1552" s="3">
        <v>0.63970000000000005</v>
      </c>
      <c r="C1552" s="18" t="s">
        <v>31</v>
      </c>
    </row>
    <row r="1553" spans="1:3">
      <c r="A1553" s="2">
        <v>180.1</v>
      </c>
      <c r="B1553" s="3">
        <v>0.63949999999999996</v>
      </c>
      <c r="C1553" s="18" t="s">
        <v>31</v>
      </c>
    </row>
    <row r="1554" spans="1:3">
      <c r="A1554" s="2">
        <v>180.2</v>
      </c>
      <c r="B1554" s="3">
        <v>0.63939999999999997</v>
      </c>
      <c r="C1554" s="18" t="s">
        <v>31</v>
      </c>
    </row>
    <row r="1555" spans="1:3">
      <c r="A1555" s="2">
        <v>180.3</v>
      </c>
      <c r="B1555" s="3">
        <v>0.63919999999999999</v>
      </c>
      <c r="C1555" s="18" t="s">
        <v>31</v>
      </c>
    </row>
    <row r="1556" spans="1:3">
      <c r="A1556" s="2">
        <v>180.4</v>
      </c>
      <c r="B1556" s="3">
        <v>0.6391</v>
      </c>
      <c r="C1556" s="18" t="s">
        <v>31</v>
      </c>
    </row>
    <row r="1557" spans="1:3">
      <c r="A1557" s="2">
        <v>180.5</v>
      </c>
      <c r="B1557" s="3">
        <v>0.63890000000000002</v>
      </c>
      <c r="C1557" s="18" t="s">
        <v>31</v>
      </c>
    </row>
    <row r="1558" spans="1:3">
      <c r="A1558" s="2">
        <v>180.6</v>
      </c>
      <c r="B1558" s="3">
        <v>0.63880000000000003</v>
      </c>
      <c r="C1558" s="18" t="s">
        <v>31</v>
      </c>
    </row>
    <row r="1559" spans="1:3">
      <c r="A1559" s="2">
        <v>180.7</v>
      </c>
      <c r="B1559" s="3">
        <v>0.63859999999999995</v>
      </c>
      <c r="C1559" s="18" t="s">
        <v>31</v>
      </c>
    </row>
    <row r="1560" spans="1:3">
      <c r="A1560" s="2">
        <v>180.8</v>
      </c>
      <c r="B1560" s="3">
        <v>0.63849999999999996</v>
      </c>
      <c r="C1560" s="18" t="s">
        <v>31</v>
      </c>
    </row>
    <row r="1561" spans="1:3">
      <c r="A1561" s="2">
        <v>180.9</v>
      </c>
      <c r="B1561" s="3">
        <v>0.63829999999999998</v>
      </c>
      <c r="C1561" s="18" t="s">
        <v>31</v>
      </c>
    </row>
    <row r="1563" spans="1:3">
      <c r="A1563">
        <f>186.8/2.2</f>
        <v>84.909090909090907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Setup</vt:lpstr>
      <vt:lpstr>Score Sheet</vt:lpstr>
      <vt:lpstr>Lift #1</vt:lpstr>
      <vt:lpstr>Lift #2</vt:lpstr>
      <vt:lpstr>Lift #3</vt:lpstr>
      <vt:lpstr>Lift #4</vt:lpstr>
      <vt:lpstr>Lift #5</vt:lpstr>
      <vt:lpstr>Lift #6</vt:lpstr>
      <vt:lpstr>LynchFactor</vt:lpstr>
      <vt:lpstr>Lift #7</vt:lpstr>
      <vt:lpstr>Lift #8</vt:lpstr>
      <vt:lpstr>Lift #9</vt:lpstr>
      <vt:lpstr>Lift #10</vt:lpstr>
      <vt:lpstr>Lift #11</vt:lpstr>
      <vt:lpstr>Lift #12</vt:lpstr>
      <vt:lpstr>Lift #13</vt:lpstr>
      <vt:lpstr>Lift #14</vt:lpstr>
      <vt:lpstr>Lift #15</vt:lpstr>
      <vt:lpstr>Division Winners</vt:lpstr>
      <vt:lpstr>Oustanding Lifter Winners</vt:lpstr>
      <vt:lpstr>Team Winners</vt:lpstr>
      <vt:lpstr>AgeFactor</vt:lpstr>
      <vt:lpstr>DropDownValues</vt:lpstr>
      <vt:lpstr>Certificate</vt:lpstr>
      <vt:lpstr>Certificate!Print_Area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Rocky Morrison</dc:creator>
  <cp:lastModifiedBy>Rocky Morrison</cp:lastModifiedBy>
  <cp:lastPrinted>2016-08-20T21:07:07Z</cp:lastPrinted>
  <dcterms:created xsi:type="dcterms:W3CDTF">2016-06-13T00:47:16Z</dcterms:created>
  <dcterms:modified xsi:type="dcterms:W3CDTF">2016-09-06T20:28:20Z</dcterms:modified>
</cp:coreProperties>
</file>